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uantaj" sheetId="1" state="visible" r:id="rId1"/>
    <sheet name="Fazla Mesai 270 Saat" sheetId="2" state="visible" r:id="rId2"/>
    <sheet name="Nasıl kullanılı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[$-41F]mmmm yyyy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13233A"/>
    </font>
    <font>
      <name val="Arial"/>
      <color rgb="0013233A"/>
    </font>
    <font>
      <name val="Arial"/>
      <i val="1"/>
      <color rgb="00626E84"/>
      <sz val="9"/>
    </font>
    <font>
      <name val="Arial"/>
      <b val="1"/>
      <color rgb="00FFFFFF"/>
      <sz val="9"/>
    </font>
    <font>
      <name val="Arial"/>
      <color rgb="0013233A"/>
      <sz val="10"/>
    </font>
    <font>
      <name val="Arial"/>
      <b val="1"/>
      <color rgb="0013233A"/>
      <sz val="10"/>
    </font>
    <font>
      <name val="Arial"/>
      <b val="1"/>
      <color rgb="00FFFFFF"/>
    </font>
    <font>
      <name val="Arial"/>
      <color rgb="0052607A"/>
      <sz val="9"/>
    </font>
    <font>
      <name val="Arial"/>
      <b val="1"/>
      <color rgb="0012A39A"/>
      <sz val="9"/>
    </font>
    <font>
      <name val="Arial"/>
      <b val="1"/>
      <color rgb="00FFFFFF"/>
      <sz val="14"/>
    </font>
    <font>
      <name val="Arial"/>
      <b val="1"/>
      <color rgb="00FFFFFF"/>
      <sz val="10"/>
    </font>
    <font>
      <name val="Arial"/>
      <b val="1"/>
      <color rgb="0012A39A"/>
      <sz val="11"/>
    </font>
    <font>
      <name val="Arial"/>
      <b val="1"/>
      <color rgb="0012A39A"/>
      <sz val="10"/>
    </font>
  </fonts>
  <fills count="17">
    <fill>
      <patternFill/>
    </fill>
    <fill>
      <patternFill patternType="gray125"/>
    </fill>
    <fill>
      <patternFill patternType="solid">
        <fgColor rgb="0013233A"/>
        <bgColor rgb="0013233A"/>
      </patternFill>
    </fill>
    <fill>
      <patternFill patternType="solid">
        <fgColor rgb="0012A39A"/>
        <bgColor rgb="0012A39A"/>
      </patternFill>
    </fill>
    <fill>
      <patternFill patternType="solid">
        <fgColor rgb="00F2A93B"/>
        <bgColor rgb="00F2A93B"/>
      </patternFill>
    </fill>
    <fill>
      <patternFill patternType="solid">
        <fgColor rgb="002BC4B9"/>
        <bgColor rgb="002BC4B9"/>
      </patternFill>
    </fill>
    <fill>
      <patternFill patternType="solid">
        <fgColor rgb="00FFF9E6"/>
        <bgColor rgb="00FFF9E6"/>
      </patternFill>
    </fill>
    <fill>
      <patternFill patternType="solid">
        <fgColor rgb="00F5F7FB"/>
        <bgColor rgb="00F5F7FB"/>
      </patternFill>
    </fill>
    <fill>
      <patternFill patternType="solid">
        <fgColor rgb="00FAFBFD"/>
        <bgColor rgb="00FAFBFD"/>
      </patternFill>
    </fill>
    <fill>
      <patternFill patternType="solid">
        <fgColor rgb="00E7FCF9"/>
        <bgColor rgb="00E7FCF9"/>
      </patternFill>
    </fill>
    <fill>
      <patternFill patternType="solid">
        <fgColor rgb="00EEF1F6"/>
        <bgColor rgb="00EEF1F6"/>
      </patternFill>
    </fill>
    <fill>
      <patternFill patternType="solid">
        <fgColor rgb="00E5EEF9"/>
        <bgColor rgb="00E5EEF9"/>
      </patternFill>
    </fill>
    <fill>
      <patternFill patternType="solid">
        <fgColor rgb="00FFF4E0"/>
        <bgColor rgb="00FFF4E0"/>
      </patternFill>
    </fill>
    <fill>
      <patternFill patternType="solid">
        <fgColor rgb="00FDECEC"/>
        <bgColor rgb="00FDECEC"/>
      </patternFill>
    </fill>
    <fill>
      <patternFill patternType="solid">
        <fgColor rgb="00F3E8FD"/>
        <bgColor rgb="00F3E8FD"/>
      </patternFill>
    </fill>
    <fill>
      <patternFill patternType="solid">
        <fgColor rgb="00F9D3D3"/>
        <bgColor rgb="00F9D3D3"/>
      </patternFill>
    </fill>
    <fill>
      <patternFill patternType="solid">
        <fgColor rgb="00FFF9C4"/>
        <bgColor rgb="00FFF9C4"/>
      </patternFill>
    </fill>
  </fills>
  <borders count="2">
    <border>
      <left/>
      <right/>
      <top/>
      <bottom/>
      <diagonal/>
    </border>
    <border>
      <left style="thin">
        <color rgb="00E3E7EF"/>
      </left>
      <right style="thin">
        <color rgb="00E3E7EF"/>
      </right>
      <top style="thin">
        <color rgb="00E3E7EF"/>
      </top>
      <bottom style="thin">
        <color rgb="00E3E7EF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2" fillId="0" borderId="0" pivotButton="0" quotePrefix="0" xfId="0"/>
    <xf numFmtId="0" fontId="3" fillId="6" borderId="0" pivotButton="0" quotePrefix="0" xfId="0"/>
    <xf numFmtId="165" fontId="3" fillId="6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/>
    </xf>
    <xf numFmtId="0" fontId="7" fillId="7" borderId="1" applyAlignment="1" pivotButton="0" quotePrefix="0" xfId="0">
      <alignment horizontal="center" vertical="center" wrapText="1"/>
    </xf>
    <xf numFmtId="0" fontId="6" fillId="8" borderId="1" applyAlignment="1" pivotButton="0" quotePrefix="0" xfId="0">
      <alignment horizontal="center" vertical="center" wrapText="1"/>
    </xf>
    <xf numFmtId="0" fontId="6" fillId="8" borderId="1" applyAlignment="1" pivotButton="0" quotePrefix="0" xfId="0">
      <alignment horizontal="left" vertical="center"/>
    </xf>
    <xf numFmtId="0" fontId="0" fillId="2" borderId="1" pivotButton="0" quotePrefix="0" xfId="0"/>
    <xf numFmtId="0" fontId="8" fillId="2" borderId="1" pivotButton="0" quotePrefix="0" xfId="0"/>
    <xf numFmtId="0" fontId="8" fillId="2" borderId="1" applyAlignment="1" pivotButton="0" quotePrefix="0" xfId="0">
      <alignment horizontal="center" vertical="center" wrapText="1"/>
    </xf>
    <xf numFmtId="0" fontId="2" fillId="9" borderId="1" applyAlignment="1" pivotButton="0" quotePrefix="0" xfId="0">
      <alignment horizontal="center" vertical="center" wrapText="1"/>
    </xf>
    <xf numFmtId="0" fontId="9" fillId="0" borderId="0" pivotButton="0" quotePrefix="0" xfId="0"/>
    <xf numFmtId="0" fontId="2" fillId="10" borderId="1" applyAlignment="1" pivotButton="0" quotePrefix="0" xfId="0">
      <alignment horizontal="center" vertical="center" wrapText="1"/>
    </xf>
    <xf numFmtId="0" fontId="2" fillId="11" borderId="1" applyAlignment="1" pivotButton="0" quotePrefix="0" xfId="0">
      <alignment horizontal="center" vertical="center" wrapText="1"/>
    </xf>
    <xf numFmtId="0" fontId="2" fillId="12" borderId="1" applyAlignment="1" pivotButton="0" quotePrefix="0" xfId="0">
      <alignment horizontal="center" vertical="center" wrapText="1"/>
    </xf>
    <xf numFmtId="0" fontId="2" fillId="13" borderId="1" applyAlignment="1" pivotButton="0" quotePrefix="0" xfId="0">
      <alignment horizontal="center" vertical="center" wrapText="1"/>
    </xf>
    <xf numFmtId="0" fontId="2" fillId="14" borderId="1" applyAlignment="1" pivotButton="0" quotePrefix="0" xfId="0">
      <alignment horizontal="center" vertical="center" wrapText="1"/>
    </xf>
    <xf numFmtId="0" fontId="2" fillId="15" borderId="1" applyAlignment="1" pivotButton="0" quotePrefix="0" xfId="0">
      <alignment horizontal="center" vertical="center" wrapText="1"/>
    </xf>
    <xf numFmtId="0" fontId="2" fillId="16" borderId="1" applyAlignment="1" pivotButton="0" quotePrefix="0" xfId="0">
      <alignment horizontal="center" vertical="center" wrapText="1"/>
    </xf>
    <xf numFmtId="0" fontId="10" fillId="0" borderId="0" pivotButton="0" quotePrefix="0" xfId="0"/>
    <xf numFmtId="0" fontId="11" fillId="2" borderId="0" applyAlignment="1" pivotButton="0" quotePrefix="0" xfId="0">
      <alignment vertical="center" indent="1"/>
    </xf>
    <xf numFmtId="0" fontId="12" fillId="2" borderId="1" applyAlignment="1" pivotButton="0" quotePrefix="0" xfId="0">
      <alignment horizontal="center" vertical="center" wrapText="1"/>
    </xf>
    <xf numFmtId="0" fontId="12" fillId="3" borderId="1" applyAlignment="1" pivotButton="0" quotePrefix="0" xfId="0">
      <alignment horizontal="center" vertical="center" wrapText="1"/>
    </xf>
    <xf numFmtId="0" fontId="11" fillId="2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  <xf numFmtId="0" fontId="14" fillId="0" borderId="0" applyAlignment="1" pivotButton="0" quotePrefix="0" xfId="0">
      <alignment vertical="top" wrapText="1"/>
    </xf>
  </cellXfs>
  <cellStyles count="1">
    <cellStyle name="Normal" xfId="0" builtinId="0" hidden="0"/>
  </cellStyles>
  <dxfs count="12">
    <dxf>
      <font>
        <b val="1"/>
        <color rgb="0013233A"/>
      </font>
      <fill>
        <patternFill patternType="solid">
          <fgColor rgb="00E7FCF9"/>
          <bgColor rgb="00E7FCF9"/>
        </patternFill>
      </fill>
    </dxf>
    <dxf>
      <font>
        <b val="1"/>
        <color rgb="0013233A"/>
      </font>
      <fill>
        <patternFill patternType="solid">
          <fgColor rgb="00EEF1F6"/>
          <bgColor rgb="00EEF1F6"/>
        </patternFill>
      </fill>
    </dxf>
    <dxf>
      <font>
        <b val="1"/>
        <color rgb="0013233A"/>
      </font>
      <fill>
        <patternFill patternType="solid">
          <fgColor rgb="00E5EEF9"/>
          <bgColor rgb="00E5EEF9"/>
        </patternFill>
      </fill>
    </dxf>
    <dxf>
      <font>
        <b val="1"/>
        <color rgb="0013233A"/>
      </font>
      <fill>
        <patternFill patternType="solid">
          <fgColor rgb="00FFF4E0"/>
          <bgColor rgb="00FFF4E0"/>
        </patternFill>
      </fill>
    </dxf>
    <dxf>
      <font>
        <b val="1"/>
        <color rgb="0013233A"/>
      </font>
      <fill>
        <patternFill patternType="solid">
          <fgColor rgb="00FDECEC"/>
          <bgColor rgb="00FDECEC"/>
        </patternFill>
      </fill>
    </dxf>
    <dxf>
      <font>
        <b val="1"/>
        <color rgb="0013233A"/>
      </font>
      <fill>
        <patternFill patternType="solid">
          <fgColor rgb="00F3E8FD"/>
          <bgColor rgb="00F3E8FD"/>
        </patternFill>
      </fill>
    </dxf>
    <dxf>
      <font>
        <b val="1"/>
        <color rgb="0013233A"/>
      </font>
      <fill>
        <patternFill patternType="solid">
          <fgColor rgb="00F9D3D3"/>
          <bgColor rgb="00F9D3D3"/>
        </patternFill>
      </fill>
    </dxf>
    <dxf>
      <font>
        <b val="1"/>
        <color rgb="0013233A"/>
      </font>
      <fill>
        <patternFill patternType="solid">
          <fgColor rgb="00FFF9C4"/>
          <bgColor rgb="00FFF9C4"/>
        </patternFill>
      </fill>
    </dxf>
    <dxf>
      <fill>
        <patternFill patternType="solid">
          <fgColor rgb="002BC4B9"/>
          <bgColor rgb="002BC4B9"/>
        </patternFill>
      </fill>
    </dxf>
    <dxf>
      <fill>
        <patternFill patternType="solid">
          <fgColor rgb="00FFF4E0"/>
          <bgColor rgb="00FFF4E0"/>
        </patternFill>
      </fill>
    </dxf>
    <dxf>
      <font>
        <b val="1"/>
        <color rgb="00BB2A2A"/>
      </font>
      <fill>
        <patternFill patternType="solid">
          <fgColor rgb="00F9D3D3"/>
          <bgColor rgb="00F9D3D3"/>
        </patternFill>
      </fill>
    </dxf>
    <dxf>
      <font>
        <b val="1"/>
        <color rgb="009A5B00"/>
      </font>
      <fill>
        <patternFill patternType="solid">
          <fgColor rgb="00FFF4E0"/>
          <bgColor rgb="00FFF4E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mertsisdigital.com/puantaj-programi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www.mertsisdigital.com/basvuru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T61"/>
  <sheetViews>
    <sheetView showGridLines="0"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10" customWidth="1" min="3" max="3"/>
    <col width="14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4.2" customWidth="1" min="34" max="34"/>
    <col width="4.2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</cols>
  <sheetData>
    <row r="1" ht="34" customHeight="1">
      <c r="A1" s="1" t="inlineStr">
        <is>
          <t>PUANTAJ ÇİZELGESİ</t>
        </is>
      </c>
    </row>
    <row r="2" ht="5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4" t="n"/>
      <c r="AL2" s="4" t="n"/>
      <c r="AM2" s="4" t="n"/>
      <c r="AN2" s="4" t="n"/>
      <c r="AO2" s="4" t="n"/>
      <c r="AP2" s="4" t="n"/>
      <c r="AQ2" s="4" t="n"/>
      <c r="AR2" s="4" t="n"/>
      <c r="AS2" s="4" t="n"/>
    </row>
    <row r="3">
      <c r="A3" s="5" t="inlineStr">
        <is>
          <t>Firma:</t>
        </is>
      </c>
      <c r="C3" s="6" t="inlineStr">
        <is>
          <t>Firma adınız</t>
        </is>
      </c>
      <c r="F3" s="5" t="inlineStr">
        <is>
          <t>Ay:</t>
        </is>
      </c>
      <c r="I3" s="7" t="n">
        <v>46296</v>
      </c>
      <c r="N3" s="5" t="inlineStr">
        <is>
          <t>Hazırlayan:</t>
        </is>
      </c>
      <c r="Q3" s="6" t="inlineStr"/>
      <c r="X3" s="8" t="inlineStr">
        <is>
          <t>← Ay hücresine ayın ilk gününü yazın (ör. 01.11.2026). Günler ve hafta günleri kendiliğinden güncellenir.</t>
        </is>
      </c>
    </row>
    <row r="4" ht="22" customHeight="1">
      <c r="A4" s="9" t="inlineStr">
        <is>
          <t>No</t>
        </is>
      </c>
      <c r="B4" s="9" t="inlineStr">
        <is>
          <t>Ad Soyad</t>
        </is>
      </c>
      <c r="C4" s="9" t="inlineStr">
        <is>
          <t>Sicil No</t>
        </is>
      </c>
      <c r="D4" s="9" t="inlineStr">
        <is>
          <t>Departman</t>
        </is>
      </c>
      <c r="E4" s="9">
        <f>IF(1&gt;DAY(EOMONTH($I$3,0)),"",1)</f>
        <v/>
      </c>
      <c r="F4" s="9">
        <f>IF(2&gt;DAY(EOMONTH($I$3,0)),"",2)</f>
        <v/>
      </c>
      <c r="G4" s="9">
        <f>IF(3&gt;DAY(EOMONTH($I$3,0)),"",3)</f>
        <v/>
      </c>
      <c r="H4" s="9">
        <f>IF(4&gt;DAY(EOMONTH($I$3,0)),"",4)</f>
        <v/>
      </c>
      <c r="I4" s="9">
        <f>IF(5&gt;DAY(EOMONTH($I$3,0)),"",5)</f>
        <v/>
      </c>
      <c r="J4" s="9">
        <f>IF(6&gt;DAY(EOMONTH($I$3,0)),"",6)</f>
        <v/>
      </c>
      <c r="K4" s="9">
        <f>IF(7&gt;DAY(EOMONTH($I$3,0)),"",7)</f>
        <v/>
      </c>
      <c r="L4" s="9">
        <f>IF(8&gt;DAY(EOMONTH($I$3,0)),"",8)</f>
        <v/>
      </c>
      <c r="M4" s="9">
        <f>IF(9&gt;DAY(EOMONTH($I$3,0)),"",9)</f>
        <v/>
      </c>
      <c r="N4" s="9">
        <f>IF(10&gt;DAY(EOMONTH($I$3,0)),"",10)</f>
        <v/>
      </c>
      <c r="O4" s="9">
        <f>IF(11&gt;DAY(EOMONTH($I$3,0)),"",11)</f>
        <v/>
      </c>
      <c r="P4" s="9">
        <f>IF(12&gt;DAY(EOMONTH($I$3,0)),"",12)</f>
        <v/>
      </c>
      <c r="Q4" s="9">
        <f>IF(13&gt;DAY(EOMONTH($I$3,0)),"",13)</f>
        <v/>
      </c>
      <c r="R4" s="9">
        <f>IF(14&gt;DAY(EOMONTH($I$3,0)),"",14)</f>
        <v/>
      </c>
      <c r="S4" s="9">
        <f>IF(15&gt;DAY(EOMONTH($I$3,0)),"",15)</f>
        <v/>
      </c>
      <c r="T4" s="9">
        <f>IF(16&gt;DAY(EOMONTH($I$3,0)),"",16)</f>
        <v/>
      </c>
      <c r="U4" s="9">
        <f>IF(17&gt;DAY(EOMONTH($I$3,0)),"",17)</f>
        <v/>
      </c>
      <c r="V4" s="9">
        <f>IF(18&gt;DAY(EOMONTH($I$3,0)),"",18)</f>
        <v/>
      </c>
      <c r="W4" s="9">
        <f>IF(19&gt;DAY(EOMONTH($I$3,0)),"",19)</f>
        <v/>
      </c>
      <c r="X4" s="9">
        <f>IF(20&gt;DAY(EOMONTH($I$3,0)),"",20)</f>
        <v/>
      </c>
      <c r="Y4" s="9">
        <f>IF(21&gt;DAY(EOMONTH($I$3,0)),"",21)</f>
        <v/>
      </c>
      <c r="Z4" s="9">
        <f>IF(22&gt;DAY(EOMONTH($I$3,0)),"",22)</f>
        <v/>
      </c>
      <c r="AA4" s="9">
        <f>IF(23&gt;DAY(EOMONTH($I$3,0)),"",23)</f>
        <v/>
      </c>
      <c r="AB4" s="9">
        <f>IF(24&gt;DAY(EOMONTH($I$3,0)),"",24)</f>
        <v/>
      </c>
      <c r="AC4" s="9">
        <f>IF(25&gt;DAY(EOMONTH($I$3,0)),"",25)</f>
        <v/>
      </c>
      <c r="AD4" s="9">
        <f>IF(26&gt;DAY(EOMONTH($I$3,0)),"",26)</f>
        <v/>
      </c>
      <c r="AE4" s="9">
        <f>IF(27&gt;DAY(EOMONTH($I$3,0)),"",27)</f>
        <v/>
      </c>
      <c r="AF4" s="9">
        <f>IF(28&gt;DAY(EOMONTH($I$3,0)),"",28)</f>
        <v/>
      </c>
      <c r="AG4" s="9">
        <f>IF(29&gt;DAY(EOMONTH($I$3,0)),"",29)</f>
        <v/>
      </c>
      <c r="AH4" s="9">
        <f>IF(30&gt;DAY(EOMONTH($I$3,0)),"",30)</f>
        <v/>
      </c>
      <c r="AI4" s="9">
        <f>IF(31&gt;DAY(EOMONTH($I$3,0)),"",31)</f>
        <v/>
      </c>
      <c r="AJ4" s="10" t="inlineStr">
        <is>
          <t>Çalışılan gün</t>
        </is>
      </c>
      <c r="AK4" s="10" t="inlineStr">
        <is>
          <t>Hafta tatili</t>
        </is>
      </c>
      <c r="AL4" s="10" t="inlineStr">
        <is>
          <t>Resmî tatil</t>
        </is>
      </c>
      <c r="AM4" s="10" t="inlineStr">
        <is>
          <t>Yıllık izin</t>
        </is>
      </c>
      <c r="AN4" s="10" t="inlineStr">
        <is>
          <t>Rapor</t>
        </is>
      </c>
      <c r="AO4" s="10" t="inlineStr">
        <is>
          <t>Ücretsiz izin</t>
        </is>
      </c>
      <c r="AP4" s="10" t="inlineStr">
        <is>
          <t>Devamsız</t>
        </is>
      </c>
      <c r="AQ4" s="10" t="inlineStr">
        <is>
          <t>Mazeret</t>
        </is>
      </c>
      <c r="AR4" s="10" t="inlineStr">
        <is>
          <t>Eksik gün
(R+Ü+D)</t>
        </is>
      </c>
      <c r="AS4" s="10" t="inlineStr">
        <is>
          <t>SGK prim günü</t>
        </is>
      </c>
      <c r="AT4" s="10" t="inlineStr">
        <is>
          <t>Fazla mesai
(saat)</t>
        </is>
      </c>
    </row>
    <row r="5" ht="30" customHeight="1">
      <c r="A5" s="9" t="n"/>
      <c r="B5" s="9" t="n"/>
      <c r="C5" s="9" t="n"/>
      <c r="D5" s="9" t="n"/>
      <c r="E5" s="9">
        <f>IF(1&gt;DAY(EOMONTH($I$3,0)),"",CHOOSE(WEEKDAY(DATE(YEAR($I$3),MONTH($I$3),1),2),"Pt","Sa","Ça","Pe","Cu","Ct","Pz"))</f>
        <v/>
      </c>
      <c r="F5" s="9">
        <f>IF(2&gt;DAY(EOMONTH($I$3,0)),"",CHOOSE(WEEKDAY(DATE(YEAR($I$3),MONTH($I$3),2),2),"Pt","Sa","Ça","Pe","Cu","Ct","Pz"))</f>
        <v/>
      </c>
      <c r="G5" s="9">
        <f>IF(3&gt;DAY(EOMONTH($I$3,0)),"",CHOOSE(WEEKDAY(DATE(YEAR($I$3),MONTH($I$3),3),2),"Pt","Sa","Ça","Pe","Cu","Ct","Pz"))</f>
        <v/>
      </c>
      <c r="H5" s="9">
        <f>IF(4&gt;DAY(EOMONTH($I$3,0)),"",CHOOSE(WEEKDAY(DATE(YEAR($I$3),MONTH($I$3),4),2),"Pt","Sa","Ça","Pe","Cu","Ct","Pz"))</f>
        <v/>
      </c>
      <c r="I5" s="9">
        <f>IF(5&gt;DAY(EOMONTH($I$3,0)),"",CHOOSE(WEEKDAY(DATE(YEAR($I$3),MONTH($I$3),5),2),"Pt","Sa","Ça","Pe","Cu","Ct","Pz"))</f>
        <v/>
      </c>
      <c r="J5" s="9">
        <f>IF(6&gt;DAY(EOMONTH($I$3,0)),"",CHOOSE(WEEKDAY(DATE(YEAR($I$3),MONTH($I$3),6),2),"Pt","Sa","Ça","Pe","Cu","Ct","Pz"))</f>
        <v/>
      </c>
      <c r="K5" s="9">
        <f>IF(7&gt;DAY(EOMONTH($I$3,0)),"",CHOOSE(WEEKDAY(DATE(YEAR($I$3),MONTH($I$3),7),2),"Pt","Sa","Ça","Pe","Cu","Ct","Pz"))</f>
        <v/>
      </c>
      <c r="L5" s="9">
        <f>IF(8&gt;DAY(EOMONTH($I$3,0)),"",CHOOSE(WEEKDAY(DATE(YEAR($I$3),MONTH($I$3),8),2),"Pt","Sa","Ça","Pe","Cu","Ct","Pz"))</f>
        <v/>
      </c>
      <c r="M5" s="9">
        <f>IF(9&gt;DAY(EOMONTH($I$3,0)),"",CHOOSE(WEEKDAY(DATE(YEAR($I$3),MONTH($I$3),9),2),"Pt","Sa","Ça","Pe","Cu","Ct","Pz"))</f>
        <v/>
      </c>
      <c r="N5" s="9">
        <f>IF(10&gt;DAY(EOMONTH($I$3,0)),"",CHOOSE(WEEKDAY(DATE(YEAR($I$3),MONTH($I$3),10),2),"Pt","Sa","Ça","Pe","Cu","Ct","Pz"))</f>
        <v/>
      </c>
      <c r="O5" s="9">
        <f>IF(11&gt;DAY(EOMONTH($I$3,0)),"",CHOOSE(WEEKDAY(DATE(YEAR($I$3),MONTH($I$3),11),2),"Pt","Sa","Ça","Pe","Cu","Ct","Pz"))</f>
        <v/>
      </c>
      <c r="P5" s="9">
        <f>IF(12&gt;DAY(EOMONTH($I$3,0)),"",CHOOSE(WEEKDAY(DATE(YEAR($I$3),MONTH($I$3),12),2),"Pt","Sa","Ça","Pe","Cu","Ct","Pz"))</f>
        <v/>
      </c>
      <c r="Q5" s="9">
        <f>IF(13&gt;DAY(EOMONTH($I$3,0)),"",CHOOSE(WEEKDAY(DATE(YEAR($I$3),MONTH($I$3),13),2),"Pt","Sa","Ça","Pe","Cu","Ct","Pz"))</f>
        <v/>
      </c>
      <c r="R5" s="9">
        <f>IF(14&gt;DAY(EOMONTH($I$3,0)),"",CHOOSE(WEEKDAY(DATE(YEAR($I$3),MONTH($I$3),14),2),"Pt","Sa","Ça","Pe","Cu","Ct","Pz"))</f>
        <v/>
      </c>
      <c r="S5" s="9">
        <f>IF(15&gt;DAY(EOMONTH($I$3,0)),"",CHOOSE(WEEKDAY(DATE(YEAR($I$3),MONTH($I$3),15),2),"Pt","Sa","Ça","Pe","Cu","Ct","Pz"))</f>
        <v/>
      </c>
      <c r="T5" s="9">
        <f>IF(16&gt;DAY(EOMONTH($I$3,0)),"",CHOOSE(WEEKDAY(DATE(YEAR($I$3),MONTH($I$3),16),2),"Pt","Sa","Ça","Pe","Cu","Ct","Pz"))</f>
        <v/>
      </c>
      <c r="U5" s="9">
        <f>IF(17&gt;DAY(EOMONTH($I$3,0)),"",CHOOSE(WEEKDAY(DATE(YEAR($I$3),MONTH($I$3),17),2),"Pt","Sa","Ça","Pe","Cu","Ct","Pz"))</f>
        <v/>
      </c>
      <c r="V5" s="9">
        <f>IF(18&gt;DAY(EOMONTH($I$3,0)),"",CHOOSE(WEEKDAY(DATE(YEAR($I$3),MONTH($I$3),18),2),"Pt","Sa","Ça","Pe","Cu","Ct","Pz"))</f>
        <v/>
      </c>
      <c r="W5" s="9">
        <f>IF(19&gt;DAY(EOMONTH($I$3,0)),"",CHOOSE(WEEKDAY(DATE(YEAR($I$3),MONTH($I$3),19),2),"Pt","Sa","Ça","Pe","Cu","Ct","Pz"))</f>
        <v/>
      </c>
      <c r="X5" s="9">
        <f>IF(20&gt;DAY(EOMONTH($I$3,0)),"",CHOOSE(WEEKDAY(DATE(YEAR($I$3),MONTH($I$3),20),2),"Pt","Sa","Ça","Pe","Cu","Ct","Pz"))</f>
        <v/>
      </c>
      <c r="Y5" s="9">
        <f>IF(21&gt;DAY(EOMONTH($I$3,0)),"",CHOOSE(WEEKDAY(DATE(YEAR($I$3),MONTH($I$3),21),2),"Pt","Sa","Ça","Pe","Cu","Ct","Pz"))</f>
        <v/>
      </c>
      <c r="Z5" s="9">
        <f>IF(22&gt;DAY(EOMONTH($I$3,0)),"",CHOOSE(WEEKDAY(DATE(YEAR($I$3),MONTH($I$3),22),2),"Pt","Sa","Ça","Pe","Cu","Ct","Pz"))</f>
        <v/>
      </c>
      <c r="AA5" s="9">
        <f>IF(23&gt;DAY(EOMONTH($I$3,0)),"",CHOOSE(WEEKDAY(DATE(YEAR($I$3),MONTH($I$3),23),2),"Pt","Sa","Ça","Pe","Cu","Ct","Pz"))</f>
        <v/>
      </c>
      <c r="AB5" s="9">
        <f>IF(24&gt;DAY(EOMONTH($I$3,0)),"",CHOOSE(WEEKDAY(DATE(YEAR($I$3),MONTH($I$3),24),2),"Pt","Sa","Ça","Pe","Cu","Ct","Pz"))</f>
        <v/>
      </c>
      <c r="AC5" s="9">
        <f>IF(25&gt;DAY(EOMONTH($I$3,0)),"",CHOOSE(WEEKDAY(DATE(YEAR($I$3),MONTH($I$3),25),2),"Pt","Sa","Ça","Pe","Cu","Ct","Pz"))</f>
        <v/>
      </c>
      <c r="AD5" s="9">
        <f>IF(26&gt;DAY(EOMONTH($I$3,0)),"",CHOOSE(WEEKDAY(DATE(YEAR($I$3),MONTH($I$3),26),2),"Pt","Sa","Ça","Pe","Cu","Ct","Pz"))</f>
        <v/>
      </c>
      <c r="AE5" s="9">
        <f>IF(27&gt;DAY(EOMONTH($I$3,0)),"",CHOOSE(WEEKDAY(DATE(YEAR($I$3),MONTH($I$3),27),2),"Pt","Sa","Ça","Pe","Cu","Ct","Pz"))</f>
        <v/>
      </c>
      <c r="AF5" s="9">
        <f>IF(28&gt;DAY(EOMONTH($I$3,0)),"",CHOOSE(WEEKDAY(DATE(YEAR($I$3),MONTH($I$3),28),2),"Pt","Sa","Ça","Pe","Cu","Ct","Pz"))</f>
        <v/>
      </c>
      <c r="AG5" s="9">
        <f>IF(29&gt;DAY(EOMONTH($I$3,0)),"",CHOOSE(WEEKDAY(DATE(YEAR($I$3),MONTH($I$3),29),2),"Pt","Sa","Ça","Pe","Cu","Ct","Pz"))</f>
        <v/>
      </c>
      <c r="AH5" s="9">
        <f>IF(30&gt;DAY(EOMONTH($I$3,0)),"",CHOOSE(WEEKDAY(DATE(YEAR($I$3),MONTH($I$3),30),2),"Pt","Sa","Ça","Pe","Cu","Ct","Pz"))</f>
        <v/>
      </c>
      <c r="AI5" s="9">
        <f>IF(31&gt;DAY(EOMONTH($I$3,0)),"",CHOOSE(WEEKDAY(DATE(YEAR($I$3),MONTH($I$3),31),2),"Pt","Sa","Ça","Pe","Cu","Ct","Pz"))</f>
        <v/>
      </c>
      <c r="AJ5" s="10" t="n"/>
      <c r="AK5" s="10" t="n"/>
      <c r="AL5" s="10" t="n"/>
      <c r="AM5" s="10" t="n"/>
      <c r="AN5" s="10" t="n"/>
      <c r="AO5" s="10" t="n"/>
      <c r="AP5" s="10" t="n"/>
      <c r="AQ5" s="10" t="n"/>
      <c r="AR5" s="10" t="n"/>
      <c r="AS5" s="10" t="n"/>
      <c r="AT5" s="10" t="n"/>
    </row>
    <row r="6">
      <c r="A6" s="11" t="n">
        <v>1</v>
      </c>
      <c r="B6" s="12" t="n"/>
      <c r="C6" s="11" t="n"/>
      <c r="D6" s="12" t="n"/>
      <c r="E6" s="11" t="n"/>
      <c r="F6" s="11" t="n"/>
      <c r="G6" s="11" t="n"/>
      <c r="H6" s="11" t="n"/>
      <c r="I6" s="11" t="n"/>
      <c r="J6" s="11" t="n"/>
      <c r="K6" s="11" t="n"/>
      <c r="L6" s="11" t="n"/>
      <c r="M6" s="11" t="n"/>
      <c r="N6" s="11" t="n"/>
      <c r="O6" s="11" t="n"/>
      <c r="P6" s="11" t="n"/>
      <c r="Q6" s="11" t="n"/>
      <c r="R6" s="11" t="n"/>
      <c r="S6" s="11" t="n"/>
      <c r="T6" s="11" t="n"/>
      <c r="U6" s="11" t="n"/>
      <c r="V6" s="11" t="n"/>
      <c r="W6" s="11" t="n"/>
      <c r="X6" s="11" t="n"/>
      <c r="Y6" s="11" t="n"/>
      <c r="Z6" s="11" t="n"/>
      <c r="AA6" s="11" t="n"/>
      <c r="AB6" s="11" t="n"/>
      <c r="AC6" s="11" t="n"/>
      <c r="AD6" s="11" t="n"/>
      <c r="AE6" s="11" t="n"/>
      <c r="AF6" s="11" t="n"/>
      <c r="AG6" s="11" t="n"/>
      <c r="AH6" s="11" t="n"/>
      <c r="AI6" s="11" t="n"/>
      <c r="AJ6" s="13">
        <f>IF(COUNTA(E6:AI6)=0,"",COUNTIF(E6:AI6,"Ç"))</f>
        <v/>
      </c>
      <c r="AK6" s="13">
        <f>IF(COUNTA(E6:AI6)=0,"",COUNTIF(E6:AI6,"H"))</f>
        <v/>
      </c>
      <c r="AL6" s="13">
        <f>IF(COUNTA(E6:AI6)=0,"",COUNTIF(E6:AI6,"B"))</f>
        <v/>
      </c>
      <c r="AM6" s="13">
        <f>IF(COUNTA(E6:AI6)=0,"",COUNTIF(E6:AI6,"Y"))</f>
        <v/>
      </c>
      <c r="AN6" s="13">
        <f>IF(COUNTA(E6:AI6)=0,"",COUNTIF(E6:AI6,"R"))</f>
        <v/>
      </c>
      <c r="AO6" s="13">
        <f>IF(COUNTA(E6:AI6)=0,"",COUNTIF(E6:AI6,"Ü"))</f>
        <v/>
      </c>
      <c r="AP6" s="13">
        <f>IF(COUNTA(E6:AI6)=0,"",COUNTIF(E6:AI6,"D"))</f>
        <v/>
      </c>
      <c r="AQ6" s="13">
        <f>IF(COUNTA(E6:AI6)=0,"",COUNTIF(E6:AI6,"M"))</f>
        <v/>
      </c>
      <c r="AR6" s="13">
        <f>IF(COUNTA(E6:AI6)=0,"",AN6+AO6+AP6)</f>
        <v/>
      </c>
      <c r="AS6" s="13">
        <f>IF(COUNTA(E6:AI6)=0,"",MAX(0,30-AR6))</f>
        <v/>
      </c>
      <c r="AT6" s="11" t="n"/>
    </row>
    <row r="7">
      <c r="A7" s="14" t="n">
        <v>2</v>
      </c>
      <c r="B7" s="15" t="n"/>
      <c r="C7" s="14" t="n"/>
      <c r="D7" s="15" t="n"/>
      <c r="E7" s="11" t="n"/>
      <c r="F7" s="11" t="n"/>
      <c r="G7" s="11" t="n"/>
      <c r="H7" s="11" t="n"/>
      <c r="I7" s="11" t="n"/>
      <c r="J7" s="11" t="n"/>
      <c r="K7" s="11" t="n"/>
      <c r="L7" s="11" t="n"/>
      <c r="M7" s="11" t="n"/>
      <c r="N7" s="11" t="n"/>
      <c r="O7" s="11" t="n"/>
      <c r="P7" s="11" t="n"/>
      <c r="Q7" s="11" t="n"/>
      <c r="R7" s="11" t="n"/>
      <c r="S7" s="11" t="n"/>
      <c r="T7" s="11" t="n"/>
      <c r="U7" s="11" t="n"/>
      <c r="V7" s="11" t="n"/>
      <c r="W7" s="11" t="n"/>
      <c r="X7" s="11" t="n"/>
      <c r="Y7" s="11" t="n"/>
      <c r="Z7" s="11" t="n"/>
      <c r="AA7" s="11" t="n"/>
      <c r="AB7" s="11" t="n"/>
      <c r="AC7" s="11" t="n"/>
      <c r="AD7" s="11" t="n"/>
      <c r="AE7" s="11" t="n"/>
      <c r="AF7" s="11" t="n"/>
      <c r="AG7" s="11" t="n"/>
      <c r="AH7" s="11" t="n"/>
      <c r="AI7" s="11" t="n"/>
      <c r="AJ7" s="13">
        <f>IF(COUNTA(E7:AI7)=0,"",COUNTIF(E7:AI7,"Ç"))</f>
        <v/>
      </c>
      <c r="AK7" s="13">
        <f>IF(COUNTA(E7:AI7)=0,"",COUNTIF(E7:AI7,"H"))</f>
        <v/>
      </c>
      <c r="AL7" s="13">
        <f>IF(COUNTA(E7:AI7)=0,"",COUNTIF(E7:AI7,"B"))</f>
        <v/>
      </c>
      <c r="AM7" s="13">
        <f>IF(COUNTA(E7:AI7)=0,"",COUNTIF(E7:AI7,"Y"))</f>
        <v/>
      </c>
      <c r="AN7" s="13">
        <f>IF(COUNTA(E7:AI7)=0,"",COUNTIF(E7:AI7,"R"))</f>
        <v/>
      </c>
      <c r="AO7" s="13">
        <f>IF(COUNTA(E7:AI7)=0,"",COUNTIF(E7:AI7,"Ü"))</f>
        <v/>
      </c>
      <c r="AP7" s="13">
        <f>IF(COUNTA(E7:AI7)=0,"",COUNTIF(E7:AI7,"D"))</f>
        <v/>
      </c>
      <c r="AQ7" s="13">
        <f>IF(COUNTA(E7:AI7)=0,"",COUNTIF(E7:AI7,"M"))</f>
        <v/>
      </c>
      <c r="AR7" s="13">
        <f>IF(COUNTA(E7:AI7)=0,"",AN7+AO7+AP7)</f>
        <v/>
      </c>
      <c r="AS7" s="13">
        <f>IF(COUNTA(E7:AI7)=0,"",MAX(0,30-AR7))</f>
        <v/>
      </c>
      <c r="AT7" s="11" t="n"/>
    </row>
    <row r="8">
      <c r="A8" s="11" t="n">
        <v>3</v>
      </c>
      <c r="B8" s="12" t="n"/>
      <c r="C8" s="11" t="n"/>
      <c r="D8" s="12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  <c r="N8" s="11" t="n"/>
      <c r="O8" s="11" t="n"/>
      <c r="P8" s="11" t="n"/>
      <c r="Q8" s="11" t="n"/>
      <c r="R8" s="11" t="n"/>
      <c r="S8" s="11" t="n"/>
      <c r="T8" s="11" t="n"/>
      <c r="U8" s="11" t="n"/>
      <c r="V8" s="11" t="n"/>
      <c r="W8" s="11" t="n"/>
      <c r="X8" s="11" t="n"/>
      <c r="Y8" s="11" t="n"/>
      <c r="Z8" s="11" t="n"/>
      <c r="AA8" s="11" t="n"/>
      <c r="AB8" s="11" t="n"/>
      <c r="AC8" s="11" t="n"/>
      <c r="AD8" s="11" t="n"/>
      <c r="AE8" s="11" t="n"/>
      <c r="AF8" s="11" t="n"/>
      <c r="AG8" s="11" t="n"/>
      <c r="AH8" s="11" t="n"/>
      <c r="AI8" s="11" t="n"/>
      <c r="AJ8" s="13">
        <f>IF(COUNTA(E8:AI8)=0,"",COUNTIF(E8:AI8,"Ç"))</f>
        <v/>
      </c>
      <c r="AK8" s="13">
        <f>IF(COUNTA(E8:AI8)=0,"",COUNTIF(E8:AI8,"H"))</f>
        <v/>
      </c>
      <c r="AL8" s="13">
        <f>IF(COUNTA(E8:AI8)=0,"",COUNTIF(E8:AI8,"B"))</f>
        <v/>
      </c>
      <c r="AM8" s="13">
        <f>IF(COUNTA(E8:AI8)=0,"",COUNTIF(E8:AI8,"Y"))</f>
        <v/>
      </c>
      <c r="AN8" s="13">
        <f>IF(COUNTA(E8:AI8)=0,"",COUNTIF(E8:AI8,"R"))</f>
        <v/>
      </c>
      <c r="AO8" s="13">
        <f>IF(COUNTA(E8:AI8)=0,"",COUNTIF(E8:AI8,"Ü"))</f>
        <v/>
      </c>
      <c r="AP8" s="13">
        <f>IF(COUNTA(E8:AI8)=0,"",COUNTIF(E8:AI8,"D"))</f>
        <v/>
      </c>
      <c r="AQ8" s="13">
        <f>IF(COUNTA(E8:AI8)=0,"",COUNTIF(E8:AI8,"M"))</f>
        <v/>
      </c>
      <c r="AR8" s="13">
        <f>IF(COUNTA(E8:AI8)=0,"",AN8+AO8+AP8)</f>
        <v/>
      </c>
      <c r="AS8" s="13">
        <f>IF(COUNTA(E8:AI8)=0,"",MAX(0,30-AR8))</f>
        <v/>
      </c>
      <c r="AT8" s="11" t="n"/>
    </row>
    <row r="9">
      <c r="A9" s="14" t="n">
        <v>4</v>
      </c>
      <c r="B9" s="15" t="n"/>
      <c r="C9" s="14" t="n"/>
      <c r="D9" s="15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1" t="n"/>
      <c r="P9" s="11" t="n"/>
      <c r="Q9" s="11" t="n"/>
      <c r="R9" s="11" t="n"/>
      <c r="S9" s="11" t="n"/>
      <c r="T9" s="11" t="n"/>
      <c r="U9" s="11" t="n"/>
      <c r="V9" s="11" t="n"/>
      <c r="W9" s="11" t="n"/>
      <c r="X9" s="11" t="n"/>
      <c r="Y9" s="11" t="n"/>
      <c r="Z9" s="11" t="n"/>
      <c r="AA9" s="11" t="n"/>
      <c r="AB9" s="11" t="n"/>
      <c r="AC9" s="11" t="n"/>
      <c r="AD9" s="11" t="n"/>
      <c r="AE9" s="11" t="n"/>
      <c r="AF9" s="11" t="n"/>
      <c r="AG9" s="11" t="n"/>
      <c r="AH9" s="11" t="n"/>
      <c r="AI9" s="11" t="n"/>
      <c r="AJ9" s="13">
        <f>IF(COUNTA(E9:AI9)=0,"",COUNTIF(E9:AI9,"Ç"))</f>
        <v/>
      </c>
      <c r="AK9" s="13">
        <f>IF(COUNTA(E9:AI9)=0,"",COUNTIF(E9:AI9,"H"))</f>
        <v/>
      </c>
      <c r="AL9" s="13">
        <f>IF(COUNTA(E9:AI9)=0,"",COUNTIF(E9:AI9,"B"))</f>
        <v/>
      </c>
      <c r="AM9" s="13">
        <f>IF(COUNTA(E9:AI9)=0,"",COUNTIF(E9:AI9,"Y"))</f>
        <v/>
      </c>
      <c r="AN9" s="13">
        <f>IF(COUNTA(E9:AI9)=0,"",COUNTIF(E9:AI9,"R"))</f>
        <v/>
      </c>
      <c r="AO9" s="13">
        <f>IF(COUNTA(E9:AI9)=0,"",COUNTIF(E9:AI9,"Ü"))</f>
        <v/>
      </c>
      <c r="AP9" s="13">
        <f>IF(COUNTA(E9:AI9)=0,"",COUNTIF(E9:AI9,"D"))</f>
        <v/>
      </c>
      <c r="AQ9" s="13">
        <f>IF(COUNTA(E9:AI9)=0,"",COUNTIF(E9:AI9,"M"))</f>
        <v/>
      </c>
      <c r="AR9" s="13">
        <f>IF(COUNTA(E9:AI9)=0,"",AN9+AO9+AP9)</f>
        <v/>
      </c>
      <c r="AS9" s="13">
        <f>IF(COUNTA(E9:AI9)=0,"",MAX(0,30-AR9))</f>
        <v/>
      </c>
      <c r="AT9" s="11" t="n"/>
    </row>
    <row r="10">
      <c r="A10" s="11" t="n">
        <v>5</v>
      </c>
      <c r="B10" s="12" t="n"/>
      <c r="C10" s="11" t="n"/>
      <c r="D10" s="12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  <c r="O10" s="11" t="n"/>
      <c r="P10" s="11" t="n"/>
      <c r="Q10" s="11" t="n"/>
      <c r="R10" s="11" t="n"/>
      <c r="S10" s="11" t="n"/>
      <c r="T10" s="11" t="n"/>
      <c r="U10" s="11" t="n"/>
      <c r="V10" s="11" t="n"/>
      <c r="W10" s="11" t="n"/>
      <c r="X10" s="11" t="n"/>
      <c r="Y10" s="11" t="n"/>
      <c r="Z10" s="11" t="n"/>
      <c r="AA10" s="11" t="n"/>
      <c r="AB10" s="11" t="n"/>
      <c r="AC10" s="11" t="n"/>
      <c r="AD10" s="11" t="n"/>
      <c r="AE10" s="11" t="n"/>
      <c r="AF10" s="11" t="n"/>
      <c r="AG10" s="11" t="n"/>
      <c r="AH10" s="11" t="n"/>
      <c r="AI10" s="11" t="n"/>
      <c r="AJ10" s="13">
        <f>IF(COUNTA(E10:AI10)=0,"",COUNTIF(E10:AI10,"Ç"))</f>
        <v/>
      </c>
      <c r="AK10" s="13">
        <f>IF(COUNTA(E10:AI10)=0,"",COUNTIF(E10:AI10,"H"))</f>
        <v/>
      </c>
      <c r="AL10" s="13">
        <f>IF(COUNTA(E10:AI10)=0,"",COUNTIF(E10:AI10,"B"))</f>
        <v/>
      </c>
      <c r="AM10" s="13">
        <f>IF(COUNTA(E10:AI10)=0,"",COUNTIF(E10:AI10,"Y"))</f>
        <v/>
      </c>
      <c r="AN10" s="13">
        <f>IF(COUNTA(E10:AI10)=0,"",COUNTIF(E10:AI10,"R"))</f>
        <v/>
      </c>
      <c r="AO10" s="13">
        <f>IF(COUNTA(E10:AI10)=0,"",COUNTIF(E10:AI10,"Ü"))</f>
        <v/>
      </c>
      <c r="AP10" s="13">
        <f>IF(COUNTA(E10:AI10)=0,"",COUNTIF(E10:AI10,"D"))</f>
        <v/>
      </c>
      <c r="AQ10" s="13">
        <f>IF(COUNTA(E10:AI10)=0,"",COUNTIF(E10:AI10,"M"))</f>
        <v/>
      </c>
      <c r="AR10" s="13">
        <f>IF(COUNTA(E10:AI10)=0,"",AN10+AO10+AP10)</f>
        <v/>
      </c>
      <c r="AS10" s="13">
        <f>IF(COUNTA(E10:AI10)=0,"",MAX(0,30-AR10))</f>
        <v/>
      </c>
      <c r="AT10" s="11" t="n"/>
    </row>
    <row r="11">
      <c r="A11" s="14" t="n">
        <v>6</v>
      </c>
      <c r="B11" s="15" t="n"/>
      <c r="C11" s="14" t="n"/>
      <c r="D11" s="15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  <c r="P11" s="11" t="n"/>
      <c r="Q11" s="11" t="n"/>
      <c r="R11" s="11" t="n"/>
      <c r="S11" s="11" t="n"/>
      <c r="T11" s="11" t="n"/>
      <c r="U11" s="11" t="n"/>
      <c r="V11" s="11" t="n"/>
      <c r="W11" s="11" t="n"/>
      <c r="X11" s="11" t="n"/>
      <c r="Y11" s="11" t="n"/>
      <c r="Z11" s="11" t="n"/>
      <c r="AA11" s="11" t="n"/>
      <c r="AB11" s="11" t="n"/>
      <c r="AC11" s="11" t="n"/>
      <c r="AD11" s="11" t="n"/>
      <c r="AE11" s="11" t="n"/>
      <c r="AF11" s="11" t="n"/>
      <c r="AG11" s="11" t="n"/>
      <c r="AH11" s="11" t="n"/>
      <c r="AI11" s="11" t="n"/>
      <c r="AJ11" s="13">
        <f>IF(COUNTA(E11:AI11)=0,"",COUNTIF(E11:AI11,"Ç"))</f>
        <v/>
      </c>
      <c r="AK11" s="13">
        <f>IF(COUNTA(E11:AI11)=0,"",COUNTIF(E11:AI11,"H"))</f>
        <v/>
      </c>
      <c r="AL11" s="13">
        <f>IF(COUNTA(E11:AI11)=0,"",COUNTIF(E11:AI11,"B"))</f>
        <v/>
      </c>
      <c r="AM11" s="13">
        <f>IF(COUNTA(E11:AI11)=0,"",COUNTIF(E11:AI11,"Y"))</f>
        <v/>
      </c>
      <c r="AN11" s="13">
        <f>IF(COUNTA(E11:AI11)=0,"",COUNTIF(E11:AI11,"R"))</f>
        <v/>
      </c>
      <c r="AO11" s="13">
        <f>IF(COUNTA(E11:AI11)=0,"",COUNTIF(E11:AI11,"Ü"))</f>
        <v/>
      </c>
      <c r="AP11" s="13">
        <f>IF(COUNTA(E11:AI11)=0,"",COUNTIF(E11:AI11,"D"))</f>
        <v/>
      </c>
      <c r="AQ11" s="13">
        <f>IF(COUNTA(E11:AI11)=0,"",COUNTIF(E11:AI11,"M"))</f>
        <v/>
      </c>
      <c r="AR11" s="13">
        <f>IF(COUNTA(E11:AI11)=0,"",AN11+AO11+AP11)</f>
        <v/>
      </c>
      <c r="AS11" s="13">
        <f>IF(COUNTA(E11:AI11)=0,"",MAX(0,30-AR11))</f>
        <v/>
      </c>
      <c r="AT11" s="11" t="n"/>
    </row>
    <row r="12">
      <c r="A12" s="11" t="n">
        <v>7</v>
      </c>
      <c r="B12" s="12" t="n"/>
      <c r="C12" s="11" t="n"/>
      <c r="D12" s="12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/>
      <c r="P12" s="11" t="n"/>
      <c r="Q12" s="11" t="n"/>
      <c r="R12" s="11" t="n"/>
      <c r="S12" s="11" t="n"/>
      <c r="T12" s="11" t="n"/>
      <c r="U12" s="11" t="n"/>
      <c r="V12" s="11" t="n"/>
      <c r="W12" s="11" t="n"/>
      <c r="X12" s="11" t="n"/>
      <c r="Y12" s="11" t="n"/>
      <c r="Z12" s="11" t="n"/>
      <c r="AA12" s="11" t="n"/>
      <c r="AB12" s="11" t="n"/>
      <c r="AC12" s="11" t="n"/>
      <c r="AD12" s="11" t="n"/>
      <c r="AE12" s="11" t="n"/>
      <c r="AF12" s="11" t="n"/>
      <c r="AG12" s="11" t="n"/>
      <c r="AH12" s="11" t="n"/>
      <c r="AI12" s="11" t="n"/>
      <c r="AJ12" s="13">
        <f>IF(COUNTA(E12:AI12)=0,"",COUNTIF(E12:AI12,"Ç"))</f>
        <v/>
      </c>
      <c r="AK12" s="13">
        <f>IF(COUNTA(E12:AI12)=0,"",COUNTIF(E12:AI12,"H"))</f>
        <v/>
      </c>
      <c r="AL12" s="13">
        <f>IF(COUNTA(E12:AI12)=0,"",COUNTIF(E12:AI12,"B"))</f>
        <v/>
      </c>
      <c r="AM12" s="13">
        <f>IF(COUNTA(E12:AI12)=0,"",COUNTIF(E12:AI12,"Y"))</f>
        <v/>
      </c>
      <c r="AN12" s="13">
        <f>IF(COUNTA(E12:AI12)=0,"",COUNTIF(E12:AI12,"R"))</f>
        <v/>
      </c>
      <c r="AO12" s="13">
        <f>IF(COUNTA(E12:AI12)=0,"",COUNTIF(E12:AI12,"Ü"))</f>
        <v/>
      </c>
      <c r="AP12" s="13">
        <f>IF(COUNTA(E12:AI12)=0,"",COUNTIF(E12:AI12,"D"))</f>
        <v/>
      </c>
      <c r="AQ12" s="13">
        <f>IF(COUNTA(E12:AI12)=0,"",COUNTIF(E12:AI12,"M"))</f>
        <v/>
      </c>
      <c r="AR12" s="13">
        <f>IF(COUNTA(E12:AI12)=0,"",AN12+AO12+AP12)</f>
        <v/>
      </c>
      <c r="AS12" s="13">
        <f>IF(COUNTA(E12:AI12)=0,"",MAX(0,30-AR12))</f>
        <v/>
      </c>
      <c r="AT12" s="11" t="n"/>
    </row>
    <row r="13">
      <c r="A13" s="14" t="n">
        <v>8</v>
      </c>
      <c r="B13" s="15" t="n"/>
      <c r="C13" s="14" t="n"/>
      <c r="D13" s="15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  <c r="O13" s="11" t="n"/>
      <c r="P13" s="11" t="n"/>
      <c r="Q13" s="11" t="n"/>
      <c r="R13" s="11" t="n"/>
      <c r="S13" s="11" t="n"/>
      <c r="T13" s="11" t="n"/>
      <c r="U13" s="11" t="n"/>
      <c r="V13" s="11" t="n"/>
      <c r="W13" s="11" t="n"/>
      <c r="X13" s="11" t="n"/>
      <c r="Y13" s="11" t="n"/>
      <c r="Z13" s="11" t="n"/>
      <c r="AA13" s="11" t="n"/>
      <c r="AB13" s="11" t="n"/>
      <c r="AC13" s="11" t="n"/>
      <c r="AD13" s="11" t="n"/>
      <c r="AE13" s="11" t="n"/>
      <c r="AF13" s="11" t="n"/>
      <c r="AG13" s="11" t="n"/>
      <c r="AH13" s="11" t="n"/>
      <c r="AI13" s="11" t="n"/>
      <c r="AJ13" s="13">
        <f>IF(COUNTA(E13:AI13)=0,"",COUNTIF(E13:AI13,"Ç"))</f>
        <v/>
      </c>
      <c r="AK13" s="13">
        <f>IF(COUNTA(E13:AI13)=0,"",COUNTIF(E13:AI13,"H"))</f>
        <v/>
      </c>
      <c r="AL13" s="13">
        <f>IF(COUNTA(E13:AI13)=0,"",COUNTIF(E13:AI13,"B"))</f>
        <v/>
      </c>
      <c r="AM13" s="13">
        <f>IF(COUNTA(E13:AI13)=0,"",COUNTIF(E13:AI13,"Y"))</f>
        <v/>
      </c>
      <c r="AN13" s="13">
        <f>IF(COUNTA(E13:AI13)=0,"",COUNTIF(E13:AI13,"R"))</f>
        <v/>
      </c>
      <c r="AO13" s="13">
        <f>IF(COUNTA(E13:AI13)=0,"",COUNTIF(E13:AI13,"Ü"))</f>
        <v/>
      </c>
      <c r="AP13" s="13">
        <f>IF(COUNTA(E13:AI13)=0,"",COUNTIF(E13:AI13,"D"))</f>
        <v/>
      </c>
      <c r="AQ13" s="13">
        <f>IF(COUNTA(E13:AI13)=0,"",COUNTIF(E13:AI13,"M"))</f>
        <v/>
      </c>
      <c r="AR13" s="13">
        <f>IF(COUNTA(E13:AI13)=0,"",AN13+AO13+AP13)</f>
        <v/>
      </c>
      <c r="AS13" s="13">
        <f>IF(COUNTA(E13:AI13)=0,"",MAX(0,30-AR13))</f>
        <v/>
      </c>
      <c r="AT13" s="11" t="n"/>
    </row>
    <row r="14">
      <c r="A14" s="11" t="n">
        <v>9</v>
      </c>
      <c r="B14" s="12" t="n"/>
      <c r="C14" s="11" t="n"/>
      <c r="D14" s="12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1" t="n"/>
      <c r="O14" s="11" t="n"/>
      <c r="P14" s="11" t="n"/>
      <c r="Q14" s="11" t="n"/>
      <c r="R14" s="11" t="n"/>
      <c r="S14" s="11" t="n"/>
      <c r="T14" s="11" t="n"/>
      <c r="U14" s="11" t="n"/>
      <c r="V14" s="11" t="n"/>
      <c r="W14" s="11" t="n"/>
      <c r="X14" s="11" t="n"/>
      <c r="Y14" s="11" t="n"/>
      <c r="Z14" s="11" t="n"/>
      <c r="AA14" s="11" t="n"/>
      <c r="AB14" s="11" t="n"/>
      <c r="AC14" s="11" t="n"/>
      <c r="AD14" s="11" t="n"/>
      <c r="AE14" s="11" t="n"/>
      <c r="AF14" s="11" t="n"/>
      <c r="AG14" s="11" t="n"/>
      <c r="AH14" s="11" t="n"/>
      <c r="AI14" s="11" t="n"/>
      <c r="AJ14" s="13">
        <f>IF(COUNTA(E14:AI14)=0,"",COUNTIF(E14:AI14,"Ç"))</f>
        <v/>
      </c>
      <c r="AK14" s="13">
        <f>IF(COUNTA(E14:AI14)=0,"",COUNTIF(E14:AI14,"H"))</f>
        <v/>
      </c>
      <c r="AL14" s="13">
        <f>IF(COUNTA(E14:AI14)=0,"",COUNTIF(E14:AI14,"B"))</f>
        <v/>
      </c>
      <c r="AM14" s="13">
        <f>IF(COUNTA(E14:AI14)=0,"",COUNTIF(E14:AI14,"Y"))</f>
        <v/>
      </c>
      <c r="AN14" s="13">
        <f>IF(COUNTA(E14:AI14)=0,"",COUNTIF(E14:AI14,"R"))</f>
        <v/>
      </c>
      <c r="AO14" s="13">
        <f>IF(COUNTA(E14:AI14)=0,"",COUNTIF(E14:AI14,"Ü"))</f>
        <v/>
      </c>
      <c r="AP14" s="13">
        <f>IF(COUNTA(E14:AI14)=0,"",COUNTIF(E14:AI14,"D"))</f>
        <v/>
      </c>
      <c r="AQ14" s="13">
        <f>IF(COUNTA(E14:AI14)=0,"",COUNTIF(E14:AI14,"M"))</f>
        <v/>
      </c>
      <c r="AR14" s="13">
        <f>IF(COUNTA(E14:AI14)=0,"",AN14+AO14+AP14)</f>
        <v/>
      </c>
      <c r="AS14" s="13">
        <f>IF(COUNTA(E14:AI14)=0,"",MAX(0,30-AR14))</f>
        <v/>
      </c>
      <c r="AT14" s="11" t="n"/>
    </row>
    <row r="15">
      <c r="A15" s="14" t="n">
        <v>10</v>
      </c>
      <c r="B15" s="15" t="n"/>
      <c r="C15" s="14" t="n"/>
      <c r="D15" s="15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1" t="n"/>
      <c r="R15" s="11" t="n"/>
      <c r="S15" s="11" t="n"/>
      <c r="T15" s="11" t="n"/>
      <c r="U15" s="11" t="n"/>
      <c r="V15" s="11" t="n"/>
      <c r="W15" s="11" t="n"/>
      <c r="X15" s="11" t="n"/>
      <c r="Y15" s="11" t="n"/>
      <c r="Z15" s="11" t="n"/>
      <c r="AA15" s="11" t="n"/>
      <c r="AB15" s="11" t="n"/>
      <c r="AC15" s="11" t="n"/>
      <c r="AD15" s="11" t="n"/>
      <c r="AE15" s="11" t="n"/>
      <c r="AF15" s="11" t="n"/>
      <c r="AG15" s="11" t="n"/>
      <c r="AH15" s="11" t="n"/>
      <c r="AI15" s="11" t="n"/>
      <c r="AJ15" s="13">
        <f>IF(COUNTA(E15:AI15)=0,"",COUNTIF(E15:AI15,"Ç"))</f>
        <v/>
      </c>
      <c r="AK15" s="13">
        <f>IF(COUNTA(E15:AI15)=0,"",COUNTIF(E15:AI15,"H"))</f>
        <v/>
      </c>
      <c r="AL15" s="13">
        <f>IF(COUNTA(E15:AI15)=0,"",COUNTIF(E15:AI15,"B"))</f>
        <v/>
      </c>
      <c r="AM15" s="13">
        <f>IF(COUNTA(E15:AI15)=0,"",COUNTIF(E15:AI15,"Y"))</f>
        <v/>
      </c>
      <c r="AN15" s="13">
        <f>IF(COUNTA(E15:AI15)=0,"",COUNTIF(E15:AI15,"R"))</f>
        <v/>
      </c>
      <c r="AO15" s="13">
        <f>IF(COUNTA(E15:AI15)=0,"",COUNTIF(E15:AI15,"Ü"))</f>
        <v/>
      </c>
      <c r="AP15" s="13">
        <f>IF(COUNTA(E15:AI15)=0,"",COUNTIF(E15:AI15,"D"))</f>
        <v/>
      </c>
      <c r="AQ15" s="13">
        <f>IF(COUNTA(E15:AI15)=0,"",COUNTIF(E15:AI15,"M"))</f>
        <v/>
      </c>
      <c r="AR15" s="13">
        <f>IF(COUNTA(E15:AI15)=0,"",AN15+AO15+AP15)</f>
        <v/>
      </c>
      <c r="AS15" s="13">
        <f>IF(COUNTA(E15:AI15)=0,"",MAX(0,30-AR15))</f>
        <v/>
      </c>
      <c r="AT15" s="11" t="n"/>
    </row>
    <row r="16">
      <c r="A16" s="11" t="n">
        <v>11</v>
      </c>
      <c r="B16" s="12" t="n"/>
      <c r="C16" s="11" t="n"/>
      <c r="D16" s="12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11" t="n"/>
      <c r="Q16" s="11" t="n"/>
      <c r="R16" s="11" t="n"/>
      <c r="S16" s="11" t="n"/>
      <c r="T16" s="11" t="n"/>
      <c r="U16" s="11" t="n"/>
      <c r="V16" s="11" t="n"/>
      <c r="W16" s="11" t="n"/>
      <c r="X16" s="11" t="n"/>
      <c r="Y16" s="11" t="n"/>
      <c r="Z16" s="11" t="n"/>
      <c r="AA16" s="11" t="n"/>
      <c r="AB16" s="11" t="n"/>
      <c r="AC16" s="11" t="n"/>
      <c r="AD16" s="11" t="n"/>
      <c r="AE16" s="11" t="n"/>
      <c r="AF16" s="11" t="n"/>
      <c r="AG16" s="11" t="n"/>
      <c r="AH16" s="11" t="n"/>
      <c r="AI16" s="11" t="n"/>
      <c r="AJ16" s="13">
        <f>IF(COUNTA(E16:AI16)=0,"",COUNTIF(E16:AI16,"Ç"))</f>
        <v/>
      </c>
      <c r="AK16" s="13">
        <f>IF(COUNTA(E16:AI16)=0,"",COUNTIF(E16:AI16,"H"))</f>
        <v/>
      </c>
      <c r="AL16" s="13">
        <f>IF(COUNTA(E16:AI16)=0,"",COUNTIF(E16:AI16,"B"))</f>
        <v/>
      </c>
      <c r="AM16" s="13">
        <f>IF(COUNTA(E16:AI16)=0,"",COUNTIF(E16:AI16,"Y"))</f>
        <v/>
      </c>
      <c r="AN16" s="13">
        <f>IF(COUNTA(E16:AI16)=0,"",COUNTIF(E16:AI16,"R"))</f>
        <v/>
      </c>
      <c r="AO16" s="13">
        <f>IF(COUNTA(E16:AI16)=0,"",COUNTIF(E16:AI16,"Ü"))</f>
        <v/>
      </c>
      <c r="AP16" s="13">
        <f>IF(COUNTA(E16:AI16)=0,"",COUNTIF(E16:AI16,"D"))</f>
        <v/>
      </c>
      <c r="AQ16" s="13">
        <f>IF(COUNTA(E16:AI16)=0,"",COUNTIF(E16:AI16,"M"))</f>
        <v/>
      </c>
      <c r="AR16" s="13">
        <f>IF(COUNTA(E16:AI16)=0,"",AN16+AO16+AP16)</f>
        <v/>
      </c>
      <c r="AS16" s="13">
        <f>IF(COUNTA(E16:AI16)=0,"",MAX(0,30-AR16))</f>
        <v/>
      </c>
      <c r="AT16" s="11" t="n"/>
    </row>
    <row r="17">
      <c r="A17" s="14" t="n">
        <v>12</v>
      </c>
      <c r="B17" s="15" t="n"/>
      <c r="C17" s="14" t="n"/>
      <c r="D17" s="15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  <c r="Q17" s="11" t="n"/>
      <c r="R17" s="11" t="n"/>
      <c r="S17" s="11" t="n"/>
      <c r="T17" s="11" t="n"/>
      <c r="U17" s="11" t="n"/>
      <c r="V17" s="11" t="n"/>
      <c r="W17" s="11" t="n"/>
      <c r="X17" s="11" t="n"/>
      <c r="Y17" s="11" t="n"/>
      <c r="Z17" s="11" t="n"/>
      <c r="AA17" s="11" t="n"/>
      <c r="AB17" s="11" t="n"/>
      <c r="AC17" s="11" t="n"/>
      <c r="AD17" s="11" t="n"/>
      <c r="AE17" s="11" t="n"/>
      <c r="AF17" s="11" t="n"/>
      <c r="AG17" s="11" t="n"/>
      <c r="AH17" s="11" t="n"/>
      <c r="AI17" s="11" t="n"/>
      <c r="AJ17" s="13">
        <f>IF(COUNTA(E17:AI17)=0,"",COUNTIF(E17:AI17,"Ç"))</f>
        <v/>
      </c>
      <c r="AK17" s="13">
        <f>IF(COUNTA(E17:AI17)=0,"",COUNTIF(E17:AI17,"H"))</f>
        <v/>
      </c>
      <c r="AL17" s="13">
        <f>IF(COUNTA(E17:AI17)=0,"",COUNTIF(E17:AI17,"B"))</f>
        <v/>
      </c>
      <c r="AM17" s="13">
        <f>IF(COUNTA(E17:AI17)=0,"",COUNTIF(E17:AI17,"Y"))</f>
        <v/>
      </c>
      <c r="AN17" s="13">
        <f>IF(COUNTA(E17:AI17)=0,"",COUNTIF(E17:AI17,"R"))</f>
        <v/>
      </c>
      <c r="AO17" s="13">
        <f>IF(COUNTA(E17:AI17)=0,"",COUNTIF(E17:AI17,"Ü"))</f>
        <v/>
      </c>
      <c r="AP17" s="13">
        <f>IF(COUNTA(E17:AI17)=0,"",COUNTIF(E17:AI17,"D"))</f>
        <v/>
      </c>
      <c r="AQ17" s="13">
        <f>IF(COUNTA(E17:AI17)=0,"",COUNTIF(E17:AI17,"M"))</f>
        <v/>
      </c>
      <c r="AR17" s="13">
        <f>IF(COUNTA(E17:AI17)=0,"",AN17+AO17+AP17)</f>
        <v/>
      </c>
      <c r="AS17" s="13">
        <f>IF(COUNTA(E17:AI17)=0,"",MAX(0,30-AR17))</f>
        <v/>
      </c>
      <c r="AT17" s="11" t="n"/>
    </row>
    <row r="18">
      <c r="A18" s="11" t="n">
        <v>13</v>
      </c>
      <c r="B18" s="12" t="n"/>
      <c r="C18" s="11" t="n"/>
      <c r="D18" s="12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11" t="n"/>
      <c r="P18" s="11" t="n"/>
      <c r="Q18" s="11" t="n"/>
      <c r="R18" s="11" t="n"/>
      <c r="S18" s="11" t="n"/>
      <c r="T18" s="11" t="n"/>
      <c r="U18" s="11" t="n"/>
      <c r="V18" s="11" t="n"/>
      <c r="W18" s="11" t="n"/>
      <c r="X18" s="11" t="n"/>
      <c r="Y18" s="11" t="n"/>
      <c r="Z18" s="11" t="n"/>
      <c r="AA18" s="11" t="n"/>
      <c r="AB18" s="11" t="n"/>
      <c r="AC18" s="11" t="n"/>
      <c r="AD18" s="11" t="n"/>
      <c r="AE18" s="11" t="n"/>
      <c r="AF18" s="11" t="n"/>
      <c r="AG18" s="11" t="n"/>
      <c r="AH18" s="11" t="n"/>
      <c r="AI18" s="11" t="n"/>
      <c r="AJ18" s="13">
        <f>IF(COUNTA(E18:AI18)=0,"",COUNTIF(E18:AI18,"Ç"))</f>
        <v/>
      </c>
      <c r="AK18" s="13">
        <f>IF(COUNTA(E18:AI18)=0,"",COUNTIF(E18:AI18,"H"))</f>
        <v/>
      </c>
      <c r="AL18" s="13">
        <f>IF(COUNTA(E18:AI18)=0,"",COUNTIF(E18:AI18,"B"))</f>
        <v/>
      </c>
      <c r="AM18" s="13">
        <f>IF(COUNTA(E18:AI18)=0,"",COUNTIF(E18:AI18,"Y"))</f>
        <v/>
      </c>
      <c r="AN18" s="13">
        <f>IF(COUNTA(E18:AI18)=0,"",COUNTIF(E18:AI18,"R"))</f>
        <v/>
      </c>
      <c r="AO18" s="13">
        <f>IF(COUNTA(E18:AI18)=0,"",COUNTIF(E18:AI18,"Ü"))</f>
        <v/>
      </c>
      <c r="AP18" s="13">
        <f>IF(COUNTA(E18:AI18)=0,"",COUNTIF(E18:AI18,"D"))</f>
        <v/>
      </c>
      <c r="AQ18" s="13">
        <f>IF(COUNTA(E18:AI18)=0,"",COUNTIF(E18:AI18,"M"))</f>
        <v/>
      </c>
      <c r="AR18" s="13">
        <f>IF(COUNTA(E18:AI18)=0,"",AN18+AO18+AP18)</f>
        <v/>
      </c>
      <c r="AS18" s="13">
        <f>IF(COUNTA(E18:AI18)=0,"",MAX(0,30-AR18))</f>
        <v/>
      </c>
      <c r="AT18" s="11" t="n"/>
    </row>
    <row r="19">
      <c r="A19" s="14" t="n">
        <v>14</v>
      </c>
      <c r="B19" s="15" t="n"/>
      <c r="C19" s="14" t="n"/>
      <c r="D19" s="15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 t="n"/>
      <c r="Q19" s="11" t="n"/>
      <c r="R19" s="11" t="n"/>
      <c r="S19" s="11" t="n"/>
      <c r="T19" s="11" t="n"/>
      <c r="U19" s="11" t="n"/>
      <c r="V19" s="11" t="n"/>
      <c r="W19" s="11" t="n"/>
      <c r="X19" s="11" t="n"/>
      <c r="Y19" s="11" t="n"/>
      <c r="Z19" s="11" t="n"/>
      <c r="AA19" s="11" t="n"/>
      <c r="AB19" s="11" t="n"/>
      <c r="AC19" s="11" t="n"/>
      <c r="AD19" s="11" t="n"/>
      <c r="AE19" s="11" t="n"/>
      <c r="AF19" s="11" t="n"/>
      <c r="AG19" s="11" t="n"/>
      <c r="AH19" s="11" t="n"/>
      <c r="AI19" s="11" t="n"/>
      <c r="AJ19" s="13">
        <f>IF(COUNTA(E19:AI19)=0,"",COUNTIF(E19:AI19,"Ç"))</f>
        <v/>
      </c>
      <c r="AK19" s="13">
        <f>IF(COUNTA(E19:AI19)=0,"",COUNTIF(E19:AI19,"H"))</f>
        <v/>
      </c>
      <c r="AL19" s="13">
        <f>IF(COUNTA(E19:AI19)=0,"",COUNTIF(E19:AI19,"B"))</f>
        <v/>
      </c>
      <c r="AM19" s="13">
        <f>IF(COUNTA(E19:AI19)=0,"",COUNTIF(E19:AI19,"Y"))</f>
        <v/>
      </c>
      <c r="AN19" s="13">
        <f>IF(COUNTA(E19:AI19)=0,"",COUNTIF(E19:AI19,"R"))</f>
        <v/>
      </c>
      <c r="AO19" s="13">
        <f>IF(COUNTA(E19:AI19)=0,"",COUNTIF(E19:AI19,"Ü"))</f>
        <v/>
      </c>
      <c r="AP19" s="13">
        <f>IF(COUNTA(E19:AI19)=0,"",COUNTIF(E19:AI19,"D"))</f>
        <v/>
      </c>
      <c r="AQ19" s="13">
        <f>IF(COUNTA(E19:AI19)=0,"",COUNTIF(E19:AI19,"M"))</f>
        <v/>
      </c>
      <c r="AR19" s="13">
        <f>IF(COUNTA(E19:AI19)=0,"",AN19+AO19+AP19)</f>
        <v/>
      </c>
      <c r="AS19" s="13">
        <f>IF(COUNTA(E19:AI19)=0,"",MAX(0,30-AR19))</f>
        <v/>
      </c>
      <c r="AT19" s="11" t="n"/>
    </row>
    <row r="20">
      <c r="A20" s="11" t="n">
        <v>15</v>
      </c>
      <c r="B20" s="12" t="n"/>
      <c r="C20" s="11" t="n"/>
      <c r="D20" s="12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1" t="n"/>
      <c r="O20" s="11" t="n"/>
      <c r="P20" s="11" t="n"/>
      <c r="Q20" s="11" t="n"/>
      <c r="R20" s="11" t="n"/>
      <c r="S20" s="11" t="n"/>
      <c r="T20" s="11" t="n"/>
      <c r="U20" s="11" t="n"/>
      <c r="V20" s="11" t="n"/>
      <c r="W20" s="11" t="n"/>
      <c r="X20" s="11" t="n"/>
      <c r="Y20" s="11" t="n"/>
      <c r="Z20" s="11" t="n"/>
      <c r="AA20" s="11" t="n"/>
      <c r="AB20" s="11" t="n"/>
      <c r="AC20" s="11" t="n"/>
      <c r="AD20" s="11" t="n"/>
      <c r="AE20" s="11" t="n"/>
      <c r="AF20" s="11" t="n"/>
      <c r="AG20" s="11" t="n"/>
      <c r="AH20" s="11" t="n"/>
      <c r="AI20" s="11" t="n"/>
      <c r="AJ20" s="13">
        <f>IF(COUNTA(E20:AI20)=0,"",COUNTIF(E20:AI20,"Ç"))</f>
        <v/>
      </c>
      <c r="AK20" s="13">
        <f>IF(COUNTA(E20:AI20)=0,"",COUNTIF(E20:AI20,"H"))</f>
        <v/>
      </c>
      <c r="AL20" s="13">
        <f>IF(COUNTA(E20:AI20)=0,"",COUNTIF(E20:AI20,"B"))</f>
        <v/>
      </c>
      <c r="AM20" s="13">
        <f>IF(COUNTA(E20:AI20)=0,"",COUNTIF(E20:AI20,"Y"))</f>
        <v/>
      </c>
      <c r="AN20" s="13">
        <f>IF(COUNTA(E20:AI20)=0,"",COUNTIF(E20:AI20,"R"))</f>
        <v/>
      </c>
      <c r="AO20" s="13">
        <f>IF(COUNTA(E20:AI20)=0,"",COUNTIF(E20:AI20,"Ü"))</f>
        <v/>
      </c>
      <c r="AP20" s="13">
        <f>IF(COUNTA(E20:AI20)=0,"",COUNTIF(E20:AI20,"D"))</f>
        <v/>
      </c>
      <c r="AQ20" s="13">
        <f>IF(COUNTA(E20:AI20)=0,"",COUNTIF(E20:AI20,"M"))</f>
        <v/>
      </c>
      <c r="AR20" s="13">
        <f>IF(COUNTA(E20:AI20)=0,"",AN20+AO20+AP20)</f>
        <v/>
      </c>
      <c r="AS20" s="13">
        <f>IF(COUNTA(E20:AI20)=0,"",MAX(0,30-AR20))</f>
        <v/>
      </c>
      <c r="AT20" s="11" t="n"/>
    </row>
    <row r="21">
      <c r="A21" s="14" t="n">
        <v>16</v>
      </c>
      <c r="B21" s="15" t="n"/>
      <c r="C21" s="14" t="n"/>
      <c r="D21" s="15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1" t="n"/>
      <c r="O21" s="11" t="n"/>
      <c r="P21" s="11" t="n"/>
      <c r="Q21" s="11" t="n"/>
      <c r="R21" s="11" t="n"/>
      <c r="S21" s="11" t="n"/>
      <c r="T21" s="11" t="n"/>
      <c r="U21" s="11" t="n"/>
      <c r="V21" s="11" t="n"/>
      <c r="W21" s="11" t="n"/>
      <c r="X21" s="11" t="n"/>
      <c r="Y21" s="11" t="n"/>
      <c r="Z21" s="11" t="n"/>
      <c r="AA21" s="11" t="n"/>
      <c r="AB21" s="11" t="n"/>
      <c r="AC21" s="11" t="n"/>
      <c r="AD21" s="11" t="n"/>
      <c r="AE21" s="11" t="n"/>
      <c r="AF21" s="11" t="n"/>
      <c r="AG21" s="11" t="n"/>
      <c r="AH21" s="11" t="n"/>
      <c r="AI21" s="11" t="n"/>
      <c r="AJ21" s="13">
        <f>IF(COUNTA(E21:AI21)=0,"",COUNTIF(E21:AI21,"Ç"))</f>
        <v/>
      </c>
      <c r="AK21" s="13">
        <f>IF(COUNTA(E21:AI21)=0,"",COUNTIF(E21:AI21,"H"))</f>
        <v/>
      </c>
      <c r="AL21" s="13">
        <f>IF(COUNTA(E21:AI21)=0,"",COUNTIF(E21:AI21,"B"))</f>
        <v/>
      </c>
      <c r="AM21" s="13">
        <f>IF(COUNTA(E21:AI21)=0,"",COUNTIF(E21:AI21,"Y"))</f>
        <v/>
      </c>
      <c r="AN21" s="13">
        <f>IF(COUNTA(E21:AI21)=0,"",COUNTIF(E21:AI21,"R"))</f>
        <v/>
      </c>
      <c r="AO21" s="13">
        <f>IF(COUNTA(E21:AI21)=0,"",COUNTIF(E21:AI21,"Ü"))</f>
        <v/>
      </c>
      <c r="AP21" s="13">
        <f>IF(COUNTA(E21:AI21)=0,"",COUNTIF(E21:AI21,"D"))</f>
        <v/>
      </c>
      <c r="AQ21" s="13">
        <f>IF(COUNTA(E21:AI21)=0,"",COUNTIF(E21:AI21,"M"))</f>
        <v/>
      </c>
      <c r="AR21" s="13">
        <f>IF(COUNTA(E21:AI21)=0,"",AN21+AO21+AP21)</f>
        <v/>
      </c>
      <c r="AS21" s="13">
        <f>IF(COUNTA(E21:AI21)=0,"",MAX(0,30-AR21))</f>
        <v/>
      </c>
      <c r="AT21" s="11" t="n"/>
    </row>
    <row r="22">
      <c r="A22" s="11" t="n">
        <v>17</v>
      </c>
      <c r="B22" s="12" t="n"/>
      <c r="C22" s="11" t="n"/>
      <c r="D22" s="12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1" t="n"/>
      <c r="P22" s="11" t="n"/>
      <c r="Q22" s="11" t="n"/>
      <c r="R22" s="11" t="n"/>
      <c r="S22" s="11" t="n"/>
      <c r="T22" s="11" t="n"/>
      <c r="U22" s="11" t="n"/>
      <c r="V22" s="11" t="n"/>
      <c r="W22" s="11" t="n"/>
      <c r="X22" s="11" t="n"/>
      <c r="Y22" s="11" t="n"/>
      <c r="Z22" s="11" t="n"/>
      <c r="AA22" s="11" t="n"/>
      <c r="AB22" s="11" t="n"/>
      <c r="AC22" s="11" t="n"/>
      <c r="AD22" s="11" t="n"/>
      <c r="AE22" s="11" t="n"/>
      <c r="AF22" s="11" t="n"/>
      <c r="AG22" s="11" t="n"/>
      <c r="AH22" s="11" t="n"/>
      <c r="AI22" s="11" t="n"/>
      <c r="AJ22" s="13">
        <f>IF(COUNTA(E22:AI22)=0,"",COUNTIF(E22:AI22,"Ç"))</f>
        <v/>
      </c>
      <c r="AK22" s="13">
        <f>IF(COUNTA(E22:AI22)=0,"",COUNTIF(E22:AI22,"H"))</f>
        <v/>
      </c>
      <c r="AL22" s="13">
        <f>IF(COUNTA(E22:AI22)=0,"",COUNTIF(E22:AI22,"B"))</f>
        <v/>
      </c>
      <c r="AM22" s="13">
        <f>IF(COUNTA(E22:AI22)=0,"",COUNTIF(E22:AI22,"Y"))</f>
        <v/>
      </c>
      <c r="AN22" s="13">
        <f>IF(COUNTA(E22:AI22)=0,"",COUNTIF(E22:AI22,"R"))</f>
        <v/>
      </c>
      <c r="AO22" s="13">
        <f>IF(COUNTA(E22:AI22)=0,"",COUNTIF(E22:AI22,"Ü"))</f>
        <v/>
      </c>
      <c r="AP22" s="13">
        <f>IF(COUNTA(E22:AI22)=0,"",COUNTIF(E22:AI22,"D"))</f>
        <v/>
      </c>
      <c r="AQ22" s="13">
        <f>IF(COUNTA(E22:AI22)=0,"",COUNTIF(E22:AI22,"M"))</f>
        <v/>
      </c>
      <c r="AR22" s="13">
        <f>IF(COUNTA(E22:AI22)=0,"",AN22+AO22+AP22)</f>
        <v/>
      </c>
      <c r="AS22" s="13">
        <f>IF(COUNTA(E22:AI22)=0,"",MAX(0,30-AR22))</f>
        <v/>
      </c>
      <c r="AT22" s="11" t="n"/>
    </row>
    <row r="23">
      <c r="A23" s="14" t="n">
        <v>18</v>
      </c>
      <c r="B23" s="15" t="n"/>
      <c r="C23" s="14" t="n"/>
      <c r="D23" s="15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1" t="n"/>
      <c r="O23" s="11" t="n"/>
      <c r="P23" s="11" t="n"/>
      <c r="Q23" s="11" t="n"/>
      <c r="R23" s="11" t="n"/>
      <c r="S23" s="11" t="n"/>
      <c r="T23" s="11" t="n"/>
      <c r="U23" s="11" t="n"/>
      <c r="V23" s="11" t="n"/>
      <c r="W23" s="11" t="n"/>
      <c r="X23" s="11" t="n"/>
      <c r="Y23" s="11" t="n"/>
      <c r="Z23" s="11" t="n"/>
      <c r="AA23" s="11" t="n"/>
      <c r="AB23" s="11" t="n"/>
      <c r="AC23" s="11" t="n"/>
      <c r="AD23" s="11" t="n"/>
      <c r="AE23" s="11" t="n"/>
      <c r="AF23" s="11" t="n"/>
      <c r="AG23" s="11" t="n"/>
      <c r="AH23" s="11" t="n"/>
      <c r="AI23" s="11" t="n"/>
      <c r="AJ23" s="13">
        <f>IF(COUNTA(E23:AI23)=0,"",COUNTIF(E23:AI23,"Ç"))</f>
        <v/>
      </c>
      <c r="AK23" s="13">
        <f>IF(COUNTA(E23:AI23)=0,"",COUNTIF(E23:AI23,"H"))</f>
        <v/>
      </c>
      <c r="AL23" s="13">
        <f>IF(COUNTA(E23:AI23)=0,"",COUNTIF(E23:AI23,"B"))</f>
        <v/>
      </c>
      <c r="AM23" s="13">
        <f>IF(COUNTA(E23:AI23)=0,"",COUNTIF(E23:AI23,"Y"))</f>
        <v/>
      </c>
      <c r="AN23" s="13">
        <f>IF(COUNTA(E23:AI23)=0,"",COUNTIF(E23:AI23,"R"))</f>
        <v/>
      </c>
      <c r="AO23" s="13">
        <f>IF(COUNTA(E23:AI23)=0,"",COUNTIF(E23:AI23,"Ü"))</f>
        <v/>
      </c>
      <c r="AP23" s="13">
        <f>IF(COUNTA(E23:AI23)=0,"",COUNTIF(E23:AI23,"D"))</f>
        <v/>
      </c>
      <c r="AQ23" s="13">
        <f>IF(COUNTA(E23:AI23)=0,"",COUNTIF(E23:AI23,"M"))</f>
        <v/>
      </c>
      <c r="AR23" s="13">
        <f>IF(COUNTA(E23:AI23)=0,"",AN23+AO23+AP23)</f>
        <v/>
      </c>
      <c r="AS23" s="13">
        <f>IF(COUNTA(E23:AI23)=0,"",MAX(0,30-AR23))</f>
        <v/>
      </c>
      <c r="AT23" s="11" t="n"/>
    </row>
    <row r="24">
      <c r="A24" s="11" t="n">
        <v>19</v>
      </c>
      <c r="B24" s="12" t="n"/>
      <c r="C24" s="11" t="n"/>
      <c r="D24" s="12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1" t="n"/>
      <c r="O24" s="11" t="n"/>
      <c r="P24" s="11" t="n"/>
      <c r="Q24" s="11" t="n"/>
      <c r="R24" s="11" t="n"/>
      <c r="S24" s="11" t="n"/>
      <c r="T24" s="11" t="n"/>
      <c r="U24" s="11" t="n"/>
      <c r="V24" s="11" t="n"/>
      <c r="W24" s="11" t="n"/>
      <c r="X24" s="11" t="n"/>
      <c r="Y24" s="11" t="n"/>
      <c r="Z24" s="11" t="n"/>
      <c r="AA24" s="11" t="n"/>
      <c r="AB24" s="11" t="n"/>
      <c r="AC24" s="11" t="n"/>
      <c r="AD24" s="11" t="n"/>
      <c r="AE24" s="11" t="n"/>
      <c r="AF24" s="11" t="n"/>
      <c r="AG24" s="11" t="n"/>
      <c r="AH24" s="11" t="n"/>
      <c r="AI24" s="11" t="n"/>
      <c r="AJ24" s="13">
        <f>IF(COUNTA(E24:AI24)=0,"",COUNTIF(E24:AI24,"Ç"))</f>
        <v/>
      </c>
      <c r="AK24" s="13">
        <f>IF(COUNTA(E24:AI24)=0,"",COUNTIF(E24:AI24,"H"))</f>
        <v/>
      </c>
      <c r="AL24" s="13">
        <f>IF(COUNTA(E24:AI24)=0,"",COUNTIF(E24:AI24,"B"))</f>
        <v/>
      </c>
      <c r="AM24" s="13">
        <f>IF(COUNTA(E24:AI24)=0,"",COUNTIF(E24:AI24,"Y"))</f>
        <v/>
      </c>
      <c r="AN24" s="13">
        <f>IF(COUNTA(E24:AI24)=0,"",COUNTIF(E24:AI24,"R"))</f>
        <v/>
      </c>
      <c r="AO24" s="13">
        <f>IF(COUNTA(E24:AI24)=0,"",COUNTIF(E24:AI24,"Ü"))</f>
        <v/>
      </c>
      <c r="AP24" s="13">
        <f>IF(COUNTA(E24:AI24)=0,"",COUNTIF(E24:AI24,"D"))</f>
        <v/>
      </c>
      <c r="AQ24" s="13">
        <f>IF(COUNTA(E24:AI24)=0,"",COUNTIF(E24:AI24,"M"))</f>
        <v/>
      </c>
      <c r="AR24" s="13">
        <f>IF(COUNTA(E24:AI24)=0,"",AN24+AO24+AP24)</f>
        <v/>
      </c>
      <c r="AS24" s="13">
        <f>IF(COUNTA(E24:AI24)=0,"",MAX(0,30-AR24))</f>
        <v/>
      </c>
      <c r="AT24" s="11" t="n"/>
    </row>
    <row r="25">
      <c r="A25" s="14" t="n">
        <v>20</v>
      </c>
      <c r="B25" s="15" t="n"/>
      <c r="C25" s="14" t="n"/>
      <c r="D25" s="15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1" t="n"/>
      <c r="O25" s="11" t="n"/>
      <c r="P25" s="11" t="n"/>
      <c r="Q25" s="11" t="n"/>
      <c r="R25" s="11" t="n"/>
      <c r="S25" s="11" t="n"/>
      <c r="T25" s="11" t="n"/>
      <c r="U25" s="11" t="n"/>
      <c r="V25" s="11" t="n"/>
      <c r="W25" s="11" t="n"/>
      <c r="X25" s="11" t="n"/>
      <c r="Y25" s="11" t="n"/>
      <c r="Z25" s="11" t="n"/>
      <c r="AA25" s="11" t="n"/>
      <c r="AB25" s="11" t="n"/>
      <c r="AC25" s="11" t="n"/>
      <c r="AD25" s="11" t="n"/>
      <c r="AE25" s="11" t="n"/>
      <c r="AF25" s="11" t="n"/>
      <c r="AG25" s="11" t="n"/>
      <c r="AH25" s="11" t="n"/>
      <c r="AI25" s="11" t="n"/>
      <c r="AJ25" s="13">
        <f>IF(COUNTA(E25:AI25)=0,"",COUNTIF(E25:AI25,"Ç"))</f>
        <v/>
      </c>
      <c r="AK25" s="13">
        <f>IF(COUNTA(E25:AI25)=0,"",COUNTIF(E25:AI25,"H"))</f>
        <v/>
      </c>
      <c r="AL25" s="13">
        <f>IF(COUNTA(E25:AI25)=0,"",COUNTIF(E25:AI25,"B"))</f>
        <v/>
      </c>
      <c r="AM25" s="13">
        <f>IF(COUNTA(E25:AI25)=0,"",COUNTIF(E25:AI25,"Y"))</f>
        <v/>
      </c>
      <c r="AN25" s="13">
        <f>IF(COUNTA(E25:AI25)=0,"",COUNTIF(E25:AI25,"R"))</f>
        <v/>
      </c>
      <c r="AO25" s="13">
        <f>IF(COUNTA(E25:AI25)=0,"",COUNTIF(E25:AI25,"Ü"))</f>
        <v/>
      </c>
      <c r="AP25" s="13">
        <f>IF(COUNTA(E25:AI25)=0,"",COUNTIF(E25:AI25,"D"))</f>
        <v/>
      </c>
      <c r="AQ25" s="13">
        <f>IF(COUNTA(E25:AI25)=0,"",COUNTIF(E25:AI25,"M"))</f>
        <v/>
      </c>
      <c r="AR25" s="13">
        <f>IF(COUNTA(E25:AI25)=0,"",AN25+AO25+AP25)</f>
        <v/>
      </c>
      <c r="AS25" s="13">
        <f>IF(COUNTA(E25:AI25)=0,"",MAX(0,30-AR25))</f>
        <v/>
      </c>
      <c r="AT25" s="11" t="n"/>
    </row>
    <row r="26">
      <c r="A26" s="11" t="n">
        <v>21</v>
      </c>
      <c r="B26" s="12" t="n"/>
      <c r="C26" s="11" t="n"/>
      <c r="D26" s="12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1" t="n"/>
      <c r="O26" s="11" t="n"/>
      <c r="P26" s="11" t="n"/>
      <c r="Q26" s="11" t="n"/>
      <c r="R26" s="11" t="n"/>
      <c r="S26" s="11" t="n"/>
      <c r="T26" s="11" t="n"/>
      <c r="U26" s="11" t="n"/>
      <c r="V26" s="11" t="n"/>
      <c r="W26" s="11" t="n"/>
      <c r="X26" s="11" t="n"/>
      <c r="Y26" s="11" t="n"/>
      <c r="Z26" s="11" t="n"/>
      <c r="AA26" s="11" t="n"/>
      <c r="AB26" s="11" t="n"/>
      <c r="AC26" s="11" t="n"/>
      <c r="AD26" s="11" t="n"/>
      <c r="AE26" s="11" t="n"/>
      <c r="AF26" s="11" t="n"/>
      <c r="AG26" s="11" t="n"/>
      <c r="AH26" s="11" t="n"/>
      <c r="AI26" s="11" t="n"/>
      <c r="AJ26" s="13">
        <f>IF(COUNTA(E26:AI26)=0,"",COUNTIF(E26:AI26,"Ç"))</f>
        <v/>
      </c>
      <c r="AK26" s="13">
        <f>IF(COUNTA(E26:AI26)=0,"",COUNTIF(E26:AI26,"H"))</f>
        <v/>
      </c>
      <c r="AL26" s="13">
        <f>IF(COUNTA(E26:AI26)=0,"",COUNTIF(E26:AI26,"B"))</f>
        <v/>
      </c>
      <c r="AM26" s="13">
        <f>IF(COUNTA(E26:AI26)=0,"",COUNTIF(E26:AI26,"Y"))</f>
        <v/>
      </c>
      <c r="AN26" s="13">
        <f>IF(COUNTA(E26:AI26)=0,"",COUNTIF(E26:AI26,"R"))</f>
        <v/>
      </c>
      <c r="AO26" s="13">
        <f>IF(COUNTA(E26:AI26)=0,"",COUNTIF(E26:AI26,"Ü"))</f>
        <v/>
      </c>
      <c r="AP26" s="13">
        <f>IF(COUNTA(E26:AI26)=0,"",COUNTIF(E26:AI26,"D"))</f>
        <v/>
      </c>
      <c r="AQ26" s="13">
        <f>IF(COUNTA(E26:AI26)=0,"",COUNTIF(E26:AI26,"M"))</f>
        <v/>
      </c>
      <c r="AR26" s="13">
        <f>IF(COUNTA(E26:AI26)=0,"",AN26+AO26+AP26)</f>
        <v/>
      </c>
      <c r="AS26" s="13">
        <f>IF(COUNTA(E26:AI26)=0,"",MAX(0,30-AR26))</f>
        <v/>
      </c>
      <c r="AT26" s="11" t="n"/>
    </row>
    <row r="27">
      <c r="A27" s="14" t="n">
        <v>22</v>
      </c>
      <c r="B27" s="15" t="n"/>
      <c r="C27" s="14" t="n"/>
      <c r="D27" s="15" t="n"/>
      <c r="E27" s="11" t="n"/>
      <c r="F27" s="11" t="n"/>
      <c r="G27" s="11" t="n"/>
      <c r="H27" s="11" t="n"/>
      <c r="I27" s="11" t="n"/>
      <c r="J27" s="11" t="n"/>
      <c r="K27" s="11" t="n"/>
      <c r="L27" s="11" t="n"/>
      <c r="M27" s="11" t="n"/>
      <c r="N27" s="11" t="n"/>
      <c r="O27" s="11" t="n"/>
      <c r="P27" s="11" t="n"/>
      <c r="Q27" s="11" t="n"/>
      <c r="R27" s="11" t="n"/>
      <c r="S27" s="11" t="n"/>
      <c r="T27" s="11" t="n"/>
      <c r="U27" s="11" t="n"/>
      <c r="V27" s="11" t="n"/>
      <c r="W27" s="11" t="n"/>
      <c r="X27" s="11" t="n"/>
      <c r="Y27" s="11" t="n"/>
      <c r="Z27" s="11" t="n"/>
      <c r="AA27" s="11" t="n"/>
      <c r="AB27" s="11" t="n"/>
      <c r="AC27" s="11" t="n"/>
      <c r="AD27" s="11" t="n"/>
      <c r="AE27" s="11" t="n"/>
      <c r="AF27" s="11" t="n"/>
      <c r="AG27" s="11" t="n"/>
      <c r="AH27" s="11" t="n"/>
      <c r="AI27" s="11" t="n"/>
      <c r="AJ27" s="13">
        <f>IF(COUNTA(E27:AI27)=0,"",COUNTIF(E27:AI27,"Ç"))</f>
        <v/>
      </c>
      <c r="AK27" s="13">
        <f>IF(COUNTA(E27:AI27)=0,"",COUNTIF(E27:AI27,"H"))</f>
        <v/>
      </c>
      <c r="AL27" s="13">
        <f>IF(COUNTA(E27:AI27)=0,"",COUNTIF(E27:AI27,"B"))</f>
        <v/>
      </c>
      <c r="AM27" s="13">
        <f>IF(COUNTA(E27:AI27)=0,"",COUNTIF(E27:AI27,"Y"))</f>
        <v/>
      </c>
      <c r="AN27" s="13">
        <f>IF(COUNTA(E27:AI27)=0,"",COUNTIF(E27:AI27,"R"))</f>
        <v/>
      </c>
      <c r="AO27" s="13">
        <f>IF(COUNTA(E27:AI27)=0,"",COUNTIF(E27:AI27,"Ü"))</f>
        <v/>
      </c>
      <c r="AP27" s="13">
        <f>IF(COUNTA(E27:AI27)=0,"",COUNTIF(E27:AI27,"D"))</f>
        <v/>
      </c>
      <c r="AQ27" s="13">
        <f>IF(COUNTA(E27:AI27)=0,"",COUNTIF(E27:AI27,"M"))</f>
        <v/>
      </c>
      <c r="AR27" s="13">
        <f>IF(COUNTA(E27:AI27)=0,"",AN27+AO27+AP27)</f>
        <v/>
      </c>
      <c r="AS27" s="13">
        <f>IF(COUNTA(E27:AI27)=0,"",MAX(0,30-AR27))</f>
        <v/>
      </c>
      <c r="AT27" s="11" t="n"/>
    </row>
    <row r="28">
      <c r="A28" s="11" t="n">
        <v>23</v>
      </c>
      <c r="B28" s="12" t="n"/>
      <c r="C28" s="11" t="n"/>
      <c r="D28" s="12" t="n"/>
      <c r="E28" s="11" t="n"/>
      <c r="F28" s="11" t="n"/>
      <c r="G28" s="11" t="n"/>
      <c r="H28" s="11" t="n"/>
      <c r="I28" s="11" t="n"/>
      <c r="J28" s="11" t="n"/>
      <c r="K28" s="11" t="n"/>
      <c r="L28" s="11" t="n"/>
      <c r="M28" s="11" t="n"/>
      <c r="N28" s="11" t="n"/>
      <c r="O28" s="11" t="n"/>
      <c r="P28" s="11" t="n"/>
      <c r="Q28" s="11" t="n"/>
      <c r="R28" s="11" t="n"/>
      <c r="S28" s="11" t="n"/>
      <c r="T28" s="11" t="n"/>
      <c r="U28" s="11" t="n"/>
      <c r="V28" s="11" t="n"/>
      <c r="W28" s="11" t="n"/>
      <c r="X28" s="11" t="n"/>
      <c r="Y28" s="11" t="n"/>
      <c r="Z28" s="11" t="n"/>
      <c r="AA28" s="11" t="n"/>
      <c r="AB28" s="11" t="n"/>
      <c r="AC28" s="11" t="n"/>
      <c r="AD28" s="11" t="n"/>
      <c r="AE28" s="11" t="n"/>
      <c r="AF28" s="11" t="n"/>
      <c r="AG28" s="11" t="n"/>
      <c r="AH28" s="11" t="n"/>
      <c r="AI28" s="11" t="n"/>
      <c r="AJ28" s="13">
        <f>IF(COUNTA(E28:AI28)=0,"",COUNTIF(E28:AI28,"Ç"))</f>
        <v/>
      </c>
      <c r="AK28" s="13">
        <f>IF(COUNTA(E28:AI28)=0,"",COUNTIF(E28:AI28,"H"))</f>
        <v/>
      </c>
      <c r="AL28" s="13">
        <f>IF(COUNTA(E28:AI28)=0,"",COUNTIF(E28:AI28,"B"))</f>
        <v/>
      </c>
      <c r="AM28" s="13">
        <f>IF(COUNTA(E28:AI28)=0,"",COUNTIF(E28:AI28,"Y"))</f>
        <v/>
      </c>
      <c r="AN28" s="13">
        <f>IF(COUNTA(E28:AI28)=0,"",COUNTIF(E28:AI28,"R"))</f>
        <v/>
      </c>
      <c r="AO28" s="13">
        <f>IF(COUNTA(E28:AI28)=0,"",COUNTIF(E28:AI28,"Ü"))</f>
        <v/>
      </c>
      <c r="AP28" s="13">
        <f>IF(COUNTA(E28:AI28)=0,"",COUNTIF(E28:AI28,"D"))</f>
        <v/>
      </c>
      <c r="AQ28" s="13">
        <f>IF(COUNTA(E28:AI28)=0,"",COUNTIF(E28:AI28,"M"))</f>
        <v/>
      </c>
      <c r="AR28" s="13">
        <f>IF(COUNTA(E28:AI28)=0,"",AN28+AO28+AP28)</f>
        <v/>
      </c>
      <c r="AS28" s="13">
        <f>IF(COUNTA(E28:AI28)=0,"",MAX(0,30-AR28))</f>
        <v/>
      </c>
      <c r="AT28" s="11" t="n"/>
    </row>
    <row r="29">
      <c r="A29" s="14" t="n">
        <v>24</v>
      </c>
      <c r="B29" s="15" t="n"/>
      <c r="C29" s="14" t="n"/>
      <c r="D29" s="15" t="n"/>
      <c r="E29" s="11" t="n"/>
      <c r="F29" s="11" t="n"/>
      <c r="G29" s="11" t="n"/>
      <c r="H29" s="11" t="n"/>
      <c r="I29" s="11" t="n"/>
      <c r="J29" s="11" t="n"/>
      <c r="K29" s="11" t="n"/>
      <c r="L29" s="11" t="n"/>
      <c r="M29" s="11" t="n"/>
      <c r="N29" s="11" t="n"/>
      <c r="O29" s="11" t="n"/>
      <c r="P29" s="11" t="n"/>
      <c r="Q29" s="11" t="n"/>
      <c r="R29" s="11" t="n"/>
      <c r="S29" s="11" t="n"/>
      <c r="T29" s="11" t="n"/>
      <c r="U29" s="11" t="n"/>
      <c r="V29" s="11" t="n"/>
      <c r="W29" s="11" t="n"/>
      <c r="X29" s="11" t="n"/>
      <c r="Y29" s="11" t="n"/>
      <c r="Z29" s="11" t="n"/>
      <c r="AA29" s="11" t="n"/>
      <c r="AB29" s="11" t="n"/>
      <c r="AC29" s="11" t="n"/>
      <c r="AD29" s="11" t="n"/>
      <c r="AE29" s="11" t="n"/>
      <c r="AF29" s="11" t="n"/>
      <c r="AG29" s="11" t="n"/>
      <c r="AH29" s="11" t="n"/>
      <c r="AI29" s="11" t="n"/>
      <c r="AJ29" s="13">
        <f>IF(COUNTA(E29:AI29)=0,"",COUNTIF(E29:AI29,"Ç"))</f>
        <v/>
      </c>
      <c r="AK29" s="13">
        <f>IF(COUNTA(E29:AI29)=0,"",COUNTIF(E29:AI29,"H"))</f>
        <v/>
      </c>
      <c r="AL29" s="13">
        <f>IF(COUNTA(E29:AI29)=0,"",COUNTIF(E29:AI29,"B"))</f>
        <v/>
      </c>
      <c r="AM29" s="13">
        <f>IF(COUNTA(E29:AI29)=0,"",COUNTIF(E29:AI29,"Y"))</f>
        <v/>
      </c>
      <c r="AN29" s="13">
        <f>IF(COUNTA(E29:AI29)=0,"",COUNTIF(E29:AI29,"R"))</f>
        <v/>
      </c>
      <c r="AO29" s="13">
        <f>IF(COUNTA(E29:AI29)=0,"",COUNTIF(E29:AI29,"Ü"))</f>
        <v/>
      </c>
      <c r="AP29" s="13">
        <f>IF(COUNTA(E29:AI29)=0,"",COUNTIF(E29:AI29,"D"))</f>
        <v/>
      </c>
      <c r="AQ29" s="13">
        <f>IF(COUNTA(E29:AI29)=0,"",COUNTIF(E29:AI29,"M"))</f>
        <v/>
      </c>
      <c r="AR29" s="13">
        <f>IF(COUNTA(E29:AI29)=0,"",AN29+AO29+AP29)</f>
        <v/>
      </c>
      <c r="AS29" s="13">
        <f>IF(COUNTA(E29:AI29)=0,"",MAX(0,30-AR29))</f>
        <v/>
      </c>
      <c r="AT29" s="11" t="n"/>
    </row>
    <row r="30">
      <c r="A30" s="11" t="n">
        <v>25</v>
      </c>
      <c r="B30" s="12" t="n"/>
      <c r="C30" s="11" t="n"/>
      <c r="D30" s="12" t="n"/>
      <c r="E30" s="11" t="n"/>
      <c r="F30" s="11" t="n"/>
      <c r="G30" s="11" t="n"/>
      <c r="H30" s="11" t="n"/>
      <c r="I30" s="11" t="n"/>
      <c r="J30" s="11" t="n"/>
      <c r="K30" s="11" t="n"/>
      <c r="L30" s="11" t="n"/>
      <c r="M30" s="11" t="n"/>
      <c r="N30" s="11" t="n"/>
      <c r="O30" s="11" t="n"/>
      <c r="P30" s="11" t="n"/>
      <c r="Q30" s="11" t="n"/>
      <c r="R30" s="11" t="n"/>
      <c r="S30" s="11" t="n"/>
      <c r="T30" s="11" t="n"/>
      <c r="U30" s="11" t="n"/>
      <c r="V30" s="11" t="n"/>
      <c r="W30" s="11" t="n"/>
      <c r="X30" s="11" t="n"/>
      <c r="Y30" s="11" t="n"/>
      <c r="Z30" s="11" t="n"/>
      <c r="AA30" s="11" t="n"/>
      <c r="AB30" s="11" t="n"/>
      <c r="AC30" s="11" t="n"/>
      <c r="AD30" s="11" t="n"/>
      <c r="AE30" s="11" t="n"/>
      <c r="AF30" s="11" t="n"/>
      <c r="AG30" s="11" t="n"/>
      <c r="AH30" s="11" t="n"/>
      <c r="AI30" s="11" t="n"/>
      <c r="AJ30" s="13">
        <f>IF(COUNTA(E30:AI30)=0,"",COUNTIF(E30:AI30,"Ç"))</f>
        <v/>
      </c>
      <c r="AK30" s="13">
        <f>IF(COUNTA(E30:AI30)=0,"",COUNTIF(E30:AI30,"H"))</f>
        <v/>
      </c>
      <c r="AL30" s="13">
        <f>IF(COUNTA(E30:AI30)=0,"",COUNTIF(E30:AI30,"B"))</f>
        <v/>
      </c>
      <c r="AM30" s="13">
        <f>IF(COUNTA(E30:AI30)=0,"",COUNTIF(E30:AI30,"Y"))</f>
        <v/>
      </c>
      <c r="AN30" s="13">
        <f>IF(COUNTA(E30:AI30)=0,"",COUNTIF(E30:AI30,"R"))</f>
        <v/>
      </c>
      <c r="AO30" s="13">
        <f>IF(COUNTA(E30:AI30)=0,"",COUNTIF(E30:AI30,"Ü"))</f>
        <v/>
      </c>
      <c r="AP30" s="13">
        <f>IF(COUNTA(E30:AI30)=0,"",COUNTIF(E30:AI30,"D"))</f>
        <v/>
      </c>
      <c r="AQ30" s="13">
        <f>IF(COUNTA(E30:AI30)=0,"",COUNTIF(E30:AI30,"M"))</f>
        <v/>
      </c>
      <c r="AR30" s="13">
        <f>IF(COUNTA(E30:AI30)=0,"",AN30+AO30+AP30)</f>
        <v/>
      </c>
      <c r="AS30" s="13">
        <f>IF(COUNTA(E30:AI30)=0,"",MAX(0,30-AR30))</f>
        <v/>
      </c>
      <c r="AT30" s="11" t="n"/>
    </row>
    <row r="31">
      <c r="A31" s="14" t="n">
        <v>26</v>
      </c>
      <c r="B31" s="15" t="n"/>
      <c r="C31" s="14" t="n"/>
      <c r="D31" s="15" t="n"/>
      <c r="E31" s="11" t="n"/>
      <c r="F31" s="11" t="n"/>
      <c r="G31" s="11" t="n"/>
      <c r="H31" s="11" t="n"/>
      <c r="I31" s="11" t="n"/>
      <c r="J31" s="11" t="n"/>
      <c r="K31" s="11" t="n"/>
      <c r="L31" s="11" t="n"/>
      <c r="M31" s="11" t="n"/>
      <c r="N31" s="11" t="n"/>
      <c r="O31" s="11" t="n"/>
      <c r="P31" s="11" t="n"/>
      <c r="Q31" s="11" t="n"/>
      <c r="R31" s="11" t="n"/>
      <c r="S31" s="11" t="n"/>
      <c r="T31" s="11" t="n"/>
      <c r="U31" s="11" t="n"/>
      <c r="V31" s="11" t="n"/>
      <c r="W31" s="11" t="n"/>
      <c r="X31" s="11" t="n"/>
      <c r="Y31" s="11" t="n"/>
      <c r="Z31" s="11" t="n"/>
      <c r="AA31" s="11" t="n"/>
      <c r="AB31" s="11" t="n"/>
      <c r="AC31" s="11" t="n"/>
      <c r="AD31" s="11" t="n"/>
      <c r="AE31" s="11" t="n"/>
      <c r="AF31" s="11" t="n"/>
      <c r="AG31" s="11" t="n"/>
      <c r="AH31" s="11" t="n"/>
      <c r="AI31" s="11" t="n"/>
      <c r="AJ31" s="13">
        <f>IF(COUNTA(E31:AI31)=0,"",COUNTIF(E31:AI31,"Ç"))</f>
        <v/>
      </c>
      <c r="AK31" s="13">
        <f>IF(COUNTA(E31:AI31)=0,"",COUNTIF(E31:AI31,"H"))</f>
        <v/>
      </c>
      <c r="AL31" s="13">
        <f>IF(COUNTA(E31:AI31)=0,"",COUNTIF(E31:AI31,"B"))</f>
        <v/>
      </c>
      <c r="AM31" s="13">
        <f>IF(COUNTA(E31:AI31)=0,"",COUNTIF(E31:AI31,"Y"))</f>
        <v/>
      </c>
      <c r="AN31" s="13">
        <f>IF(COUNTA(E31:AI31)=0,"",COUNTIF(E31:AI31,"R"))</f>
        <v/>
      </c>
      <c r="AO31" s="13">
        <f>IF(COUNTA(E31:AI31)=0,"",COUNTIF(E31:AI31,"Ü"))</f>
        <v/>
      </c>
      <c r="AP31" s="13">
        <f>IF(COUNTA(E31:AI31)=0,"",COUNTIF(E31:AI31,"D"))</f>
        <v/>
      </c>
      <c r="AQ31" s="13">
        <f>IF(COUNTA(E31:AI31)=0,"",COUNTIF(E31:AI31,"M"))</f>
        <v/>
      </c>
      <c r="AR31" s="13">
        <f>IF(COUNTA(E31:AI31)=0,"",AN31+AO31+AP31)</f>
        <v/>
      </c>
      <c r="AS31" s="13">
        <f>IF(COUNTA(E31:AI31)=0,"",MAX(0,30-AR31))</f>
        <v/>
      </c>
      <c r="AT31" s="11" t="n"/>
    </row>
    <row r="32">
      <c r="A32" s="11" t="n">
        <v>27</v>
      </c>
      <c r="B32" s="12" t="n"/>
      <c r="C32" s="11" t="n"/>
      <c r="D32" s="12" t="n"/>
      <c r="E32" s="11" t="n"/>
      <c r="F32" s="11" t="n"/>
      <c r="G32" s="11" t="n"/>
      <c r="H32" s="11" t="n"/>
      <c r="I32" s="11" t="n"/>
      <c r="J32" s="11" t="n"/>
      <c r="K32" s="11" t="n"/>
      <c r="L32" s="11" t="n"/>
      <c r="M32" s="11" t="n"/>
      <c r="N32" s="11" t="n"/>
      <c r="O32" s="11" t="n"/>
      <c r="P32" s="11" t="n"/>
      <c r="Q32" s="11" t="n"/>
      <c r="R32" s="11" t="n"/>
      <c r="S32" s="11" t="n"/>
      <c r="T32" s="11" t="n"/>
      <c r="U32" s="11" t="n"/>
      <c r="V32" s="11" t="n"/>
      <c r="W32" s="11" t="n"/>
      <c r="X32" s="11" t="n"/>
      <c r="Y32" s="11" t="n"/>
      <c r="Z32" s="11" t="n"/>
      <c r="AA32" s="11" t="n"/>
      <c r="AB32" s="11" t="n"/>
      <c r="AC32" s="11" t="n"/>
      <c r="AD32" s="11" t="n"/>
      <c r="AE32" s="11" t="n"/>
      <c r="AF32" s="11" t="n"/>
      <c r="AG32" s="11" t="n"/>
      <c r="AH32" s="11" t="n"/>
      <c r="AI32" s="11" t="n"/>
      <c r="AJ32" s="13">
        <f>IF(COUNTA(E32:AI32)=0,"",COUNTIF(E32:AI32,"Ç"))</f>
        <v/>
      </c>
      <c r="AK32" s="13">
        <f>IF(COUNTA(E32:AI32)=0,"",COUNTIF(E32:AI32,"H"))</f>
        <v/>
      </c>
      <c r="AL32" s="13">
        <f>IF(COUNTA(E32:AI32)=0,"",COUNTIF(E32:AI32,"B"))</f>
        <v/>
      </c>
      <c r="AM32" s="13">
        <f>IF(COUNTA(E32:AI32)=0,"",COUNTIF(E32:AI32,"Y"))</f>
        <v/>
      </c>
      <c r="AN32" s="13">
        <f>IF(COUNTA(E32:AI32)=0,"",COUNTIF(E32:AI32,"R"))</f>
        <v/>
      </c>
      <c r="AO32" s="13">
        <f>IF(COUNTA(E32:AI32)=0,"",COUNTIF(E32:AI32,"Ü"))</f>
        <v/>
      </c>
      <c r="AP32" s="13">
        <f>IF(COUNTA(E32:AI32)=0,"",COUNTIF(E32:AI32,"D"))</f>
        <v/>
      </c>
      <c r="AQ32" s="13">
        <f>IF(COUNTA(E32:AI32)=0,"",COUNTIF(E32:AI32,"M"))</f>
        <v/>
      </c>
      <c r="AR32" s="13">
        <f>IF(COUNTA(E32:AI32)=0,"",AN32+AO32+AP32)</f>
        <v/>
      </c>
      <c r="AS32" s="13">
        <f>IF(COUNTA(E32:AI32)=0,"",MAX(0,30-AR32))</f>
        <v/>
      </c>
      <c r="AT32" s="11" t="n"/>
    </row>
    <row r="33">
      <c r="A33" s="14" t="n">
        <v>28</v>
      </c>
      <c r="B33" s="15" t="n"/>
      <c r="C33" s="14" t="n"/>
      <c r="D33" s="15" t="n"/>
      <c r="E33" s="11" t="n"/>
      <c r="F33" s="11" t="n"/>
      <c r="G33" s="11" t="n"/>
      <c r="H33" s="11" t="n"/>
      <c r="I33" s="11" t="n"/>
      <c r="J33" s="11" t="n"/>
      <c r="K33" s="11" t="n"/>
      <c r="L33" s="11" t="n"/>
      <c r="M33" s="11" t="n"/>
      <c r="N33" s="11" t="n"/>
      <c r="O33" s="11" t="n"/>
      <c r="P33" s="11" t="n"/>
      <c r="Q33" s="11" t="n"/>
      <c r="R33" s="11" t="n"/>
      <c r="S33" s="11" t="n"/>
      <c r="T33" s="11" t="n"/>
      <c r="U33" s="11" t="n"/>
      <c r="V33" s="11" t="n"/>
      <c r="W33" s="11" t="n"/>
      <c r="X33" s="11" t="n"/>
      <c r="Y33" s="11" t="n"/>
      <c r="Z33" s="11" t="n"/>
      <c r="AA33" s="11" t="n"/>
      <c r="AB33" s="11" t="n"/>
      <c r="AC33" s="11" t="n"/>
      <c r="AD33" s="11" t="n"/>
      <c r="AE33" s="11" t="n"/>
      <c r="AF33" s="11" t="n"/>
      <c r="AG33" s="11" t="n"/>
      <c r="AH33" s="11" t="n"/>
      <c r="AI33" s="11" t="n"/>
      <c r="AJ33" s="13">
        <f>IF(COUNTA(E33:AI33)=0,"",COUNTIF(E33:AI33,"Ç"))</f>
        <v/>
      </c>
      <c r="AK33" s="13">
        <f>IF(COUNTA(E33:AI33)=0,"",COUNTIF(E33:AI33,"H"))</f>
        <v/>
      </c>
      <c r="AL33" s="13">
        <f>IF(COUNTA(E33:AI33)=0,"",COUNTIF(E33:AI33,"B"))</f>
        <v/>
      </c>
      <c r="AM33" s="13">
        <f>IF(COUNTA(E33:AI33)=0,"",COUNTIF(E33:AI33,"Y"))</f>
        <v/>
      </c>
      <c r="AN33" s="13">
        <f>IF(COUNTA(E33:AI33)=0,"",COUNTIF(E33:AI33,"R"))</f>
        <v/>
      </c>
      <c r="AO33" s="13">
        <f>IF(COUNTA(E33:AI33)=0,"",COUNTIF(E33:AI33,"Ü"))</f>
        <v/>
      </c>
      <c r="AP33" s="13">
        <f>IF(COUNTA(E33:AI33)=0,"",COUNTIF(E33:AI33,"D"))</f>
        <v/>
      </c>
      <c r="AQ33" s="13">
        <f>IF(COUNTA(E33:AI33)=0,"",COUNTIF(E33:AI33,"M"))</f>
        <v/>
      </c>
      <c r="AR33" s="13">
        <f>IF(COUNTA(E33:AI33)=0,"",AN33+AO33+AP33)</f>
        <v/>
      </c>
      <c r="AS33" s="13">
        <f>IF(COUNTA(E33:AI33)=0,"",MAX(0,30-AR33))</f>
        <v/>
      </c>
      <c r="AT33" s="11" t="n"/>
    </row>
    <row r="34">
      <c r="A34" s="11" t="n">
        <v>29</v>
      </c>
      <c r="B34" s="12" t="n"/>
      <c r="C34" s="11" t="n"/>
      <c r="D34" s="12" t="n"/>
      <c r="E34" s="11" t="n"/>
      <c r="F34" s="11" t="n"/>
      <c r="G34" s="11" t="n"/>
      <c r="H34" s="11" t="n"/>
      <c r="I34" s="11" t="n"/>
      <c r="J34" s="11" t="n"/>
      <c r="K34" s="11" t="n"/>
      <c r="L34" s="11" t="n"/>
      <c r="M34" s="11" t="n"/>
      <c r="N34" s="11" t="n"/>
      <c r="O34" s="11" t="n"/>
      <c r="P34" s="11" t="n"/>
      <c r="Q34" s="11" t="n"/>
      <c r="R34" s="11" t="n"/>
      <c r="S34" s="11" t="n"/>
      <c r="T34" s="11" t="n"/>
      <c r="U34" s="11" t="n"/>
      <c r="V34" s="11" t="n"/>
      <c r="W34" s="11" t="n"/>
      <c r="X34" s="11" t="n"/>
      <c r="Y34" s="11" t="n"/>
      <c r="Z34" s="11" t="n"/>
      <c r="AA34" s="11" t="n"/>
      <c r="AB34" s="11" t="n"/>
      <c r="AC34" s="11" t="n"/>
      <c r="AD34" s="11" t="n"/>
      <c r="AE34" s="11" t="n"/>
      <c r="AF34" s="11" t="n"/>
      <c r="AG34" s="11" t="n"/>
      <c r="AH34" s="11" t="n"/>
      <c r="AI34" s="11" t="n"/>
      <c r="AJ34" s="13">
        <f>IF(COUNTA(E34:AI34)=0,"",COUNTIF(E34:AI34,"Ç"))</f>
        <v/>
      </c>
      <c r="AK34" s="13">
        <f>IF(COUNTA(E34:AI34)=0,"",COUNTIF(E34:AI34,"H"))</f>
        <v/>
      </c>
      <c r="AL34" s="13">
        <f>IF(COUNTA(E34:AI34)=0,"",COUNTIF(E34:AI34,"B"))</f>
        <v/>
      </c>
      <c r="AM34" s="13">
        <f>IF(COUNTA(E34:AI34)=0,"",COUNTIF(E34:AI34,"Y"))</f>
        <v/>
      </c>
      <c r="AN34" s="13">
        <f>IF(COUNTA(E34:AI34)=0,"",COUNTIF(E34:AI34,"R"))</f>
        <v/>
      </c>
      <c r="AO34" s="13">
        <f>IF(COUNTA(E34:AI34)=0,"",COUNTIF(E34:AI34,"Ü"))</f>
        <v/>
      </c>
      <c r="AP34" s="13">
        <f>IF(COUNTA(E34:AI34)=0,"",COUNTIF(E34:AI34,"D"))</f>
        <v/>
      </c>
      <c r="AQ34" s="13">
        <f>IF(COUNTA(E34:AI34)=0,"",COUNTIF(E34:AI34,"M"))</f>
        <v/>
      </c>
      <c r="AR34" s="13">
        <f>IF(COUNTA(E34:AI34)=0,"",AN34+AO34+AP34)</f>
        <v/>
      </c>
      <c r="AS34" s="13">
        <f>IF(COUNTA(E34:AI34)=0,"",MAX(0,30-AR34))</f>
        <v/>
      </c>
      <c r="AT34" s="11" t="n"/>
    </row>
    <row r="35">
      <c r="A35" s="14" t="n">
        <v>30</v>
      </c>
      <c r="B35" s="15" t="n"/>
      <c r="C35" s="14" t="n"/>
      <c r="D35" s="15" t="n"/>
      <c r="E35" s="11" t="n"/>
      <c r="F35" s="11" t="n"/>
      <c r="G35" s="11" t="n"/>
      <c r="H35" s="11" t="n"/>
      <c r="I35" s="11" t="n"/>
      <c r="J35" s="11" t="n"/>
      <c r="K35" s="11" t="n"/>
      <c r="L35" s="11" t="n"/>
      <c r="M35" s="11" t="n"/>
      <c r="N35" s="11" t="n"/>
      <c r="O35" s="11" t="n"/>
      <c r="P35" s="11" t="n"/>
      <c r="Q35" s="11" t="n"/>
      <c r="R35" s="11" t="n"/>
      <c r="S35" s="11" t="n"/>
      <c r="T35" s="11" t="n"/>
      <c r="U35" s="11" t="n"/>
      <c r="V35" s="11" t="n"/>
      <c r="W35" s="11" t="n"/>
      <c r="X35" s="11" t="n"/>
      <c r="Y35" s="11" t="n"/>
      <c r="Z35" s="11" t="n"/>
      <c r="AA35" s="11" t="n"/>
      <c r="AB35" s="11" t="n"/>
      <c r="AC35" s="11" t="n"/>
      <c r="AD35" s="11" t="n"/>
      <c r="AE35" s="11" t="n"/>
      <c r="AF35" s="11" t="n"/>
      <c r="AG35" s="11" t="n"/>
      <c r="AH35" s="11" t="n"/>
      <c r="AI35" s="11" t="n"/>
      <c r="AJ35" s="13">
        <f>IF(COUNTA(E35:AI35)=0,"",COUNTIF(E35:AI35,"Ç"))</f>
        <v/>
      </c>
      <c r="AK35" s="13">
        <f>IF(COUNTA(E35:AI35)=0,"",COUNTIF(E35:AI35,"H"))</f>
        <v/>
      </c>
      <c r="AL35" s="13">
        <f>IF(COUNTA(E35:AI35)=0,"",COUNTIF(E35:AI35,"B"))</f>
        <v/>
      </c>
      <c r="AM35" s="13">
        <f>IF(COUNTA(E35:AI35)=0,"",COUNTIF(E35:AI35,"Y"))</f>
        <v/>
      </c>
      <c r="AN35" s="13">
        <f>IF(COUNTA(E35:AI35)=0,"",COUNTIF(E35:AI35,"R"))</f>
        <v/>
      </c>
      <c r="AO35" s="13">
        <f>IF(COUNTA(E35:AI35)=0,"",COUNTIF(E35:AI35,"Ü"))</f>
        <v/>
      </c>
      <c r="AP35" s="13">
        <f>IF(COUNTA(E35:AI35)=0,"",COUNTIF(E35:AI35,"D"))</f>
        <v/>
      </c>
      <c r="AQ35" s="13">
        <f>IF(COUNTA(E35:AI35)=0,"",COUNTIF(E35:AI35,"M"))</f>
        <v/>
      </c>
      <c r="AR35" s="13">
        <f>IF(COUNTA(E35:AI35)=0,"",AN35+AO35+AP35)</f>
        <v/>
      </c>
      <c r="AS35" s="13">
        <f>IF(COUNTA(E35:AI35)=0,"",MAX(0,30-AR35))</f>
        <v/>
      </c>
      <c r="AT35" s="11" t="n"/>
    </row>
    <row r="36">
      <c r="A36" s="11" t="n">
        <v>31</v>
      </c>
      <c r="B36" s="12" t="n"/>
      <c r="C36" s="11" t="n"/>
      <c r="D36" s="12" t="n"/>
      <c r="E36" s="11" t="n"/>
      <c r="F36" s="11" t="n"/>
      <c r="G36" s="11" t="n"/>
      <c r="H36" s="11" t="n"/>
      <c r="I36" s="11" t="n"/>
      <c r="J36" s="11" t="n"/>
      <c r="K36" s="11" t="n"/>
      <c r="L36" s="11" t="n"/>
      <c r="M36" s="11" t="n"/>
      <c r="N36" s="11" t="n"/>
      <c r="O36" s="11" t="n"/>
      <c r="P36" s="11" t="n"/>
      <c r="Q36" s="11" t="n"/>
      <c r="R36" s="11" t="n"/>
      <c r="S36" s="11" t="n"/>
      <c r="T36" s="11" t="n"/>
      <c r="U36" s="11" t="n"/>
      <c r="V36" s="11" t="n"/>
      <c r="W36" s="11" t="n"/>
      <c r="X36" s="11" t="n"/>
      <c r="Y36" s="11" t="n"/>
      <c r="Z36" s="11" t="n"/>
      <c r="AA36" s="11" t="n"/>
      <c r="AB36" s="11" t="n"/>
      <c r="AC36" s="11" t="n"/>
      <c r="AD36" s="11" t="n"/>
      <c r="AE36" s="11" t="n"/>
      <c r="AF36" s="11" t="n"/>
      <c r="AG36" s="11" t="n"/>
      <c r="AH36" s="11" t="n"/>
      <c r="AI36" s="11" t="n"/>
      <c r="AJ36" s="13">
        <f>IF(COUNTA(E36:AI36)=0,"",COUNTIF(E36:AI36,"Ç"))</f>
        <v/>
      </c>
      <c r="AK36" s="13">
        <f>IF(COUNTA(E36:AI36)=0,"",COUNTIF(E36:AI36,"H"))</f>
        <v/>
      </c>
      <c r="AL36" s="13">
        <f>IF(COUNTA(E36:AI36)=0,"",COUNTIF(E36:AI36,"B"))</f>
        <v/>
      </c>
      <c r="AM36" s="13">
        <f>IF(COUNTA(E36:AI36)=0,"",COUNTIF(E36:AI36,"Y"))</f>
        <v/>
      </c>
      <c r="AN36" s="13">
        <f>IF(COUNTA(E36:AI36)=0,"",COUNTIF(E36:AI36,"R"))</f>
        <v/>
      </c>
      <c r="AO36" s="13">
        <f>IF(COUNTA(E36:AI36)=0,"",COUNTIF(E36:AI36,"Ü"))</f>
        <v/>
      </c>
      <c r="AP36" s="13">
        <f>IF(COUNTA(E36:AI36)=0,"",COUNTIF(E36:AI36,"D"))</f>
        <v/>
      </c>
      <c r="AQ36" s="13">
        <f>IF(COUNTA(E36:AI36)=0,"",COUNTIF(E36:AI36,"M"))</f>
        <v/>
      </c>
      <c r="AR36" s="13">
        <f>IF(COUNTA(E36:AI36)=0,"",AN36+AO36+AP36)</f>
        <v/>
      </c>
      <c r="AS36" s="13">
        <f>IF(COUNTA(E36:AI36)=0,"",MAX(0,30-AR36))</f>
        <v/>
      </c>
      <c r="AT36" s="11" t="n"/>
    </row>
    <row r="37">
      <c r="A37" s="14" t="n">
        <v>32</v>
      </c>
      <c r="B37" s="15" t="n"/>
      <c r="C37" s="14" t="n"/>
      <c r="D37" s="15" t="n"/>
      <c r="E37" s="11" t="n"/>
      <c r="F37" s="11" t="n"/>
      <c r="G37" s="11" t="n"/>
      <c r="H37" s="11" t="n"/>
      <c r="I37" s="11" t="n"/>
      <c r="J37" s="11" t="n"/>
      <c r="K37" s="11" t="n"/>
      <c r="L37" s="11" t="n"/>
      <c r="M37" s="11" t="n"/>
      <c r="N37" s="11" t="n"/>
      <c r="O37" s="11" t="n"/>
      <c r="P37" s="11" t="n"/>
      <c r="Q37" s="11" t="n"/>
      <c r="R37" s="11" t="n"/>
      <c r="S37" s="11" t="n"/>
      <c r="T37" s="11" t="n"/>
      <c r="U37" s="11" t="n"/>
      <c r="V37" s="11" t="n"/>
      <c r="W37" s="11" t="n"/>
      <c r="X37" s="11" t="n"/>
      <c r="Y37" s="11" t="n"/>
      <c r="Z37" s="11" t="n"/>
      <c r="AA37" s="11" t="n"/>
      <c r="AB37" s="11" t="n"/>
      <c r="AC37" s="11" t="n"/>
      <c r="AD37" s="11" t="n"/>
      <c r="AE37" s="11" t="n"/>
      <c r="AF37" s="11" t="n"/>
      <c r="AG37" s="11" t="n"/>
      <c r="AH37" s="11" t="n"/>
      <c r="AI37" s="11" t="n"/>
      <c r="AJ37" s="13">
        <f>IF(COUNTA(E37:AI37)=0,"",COUNTIF(E37:AI37,"Ç"))</f>
        <v/>
      </c>
      <c r="AK37" s="13">
        <f>IF(COUNTA(E37:AI37)=0,"",COUNTIF(E37:AI37,"H"))</f>
        <v/>
      </c>
      <c r="AL37" s="13">
        <f>IF(COUNTA(E37:AI37)=0,"",COUNTIF(E37:AI37,"B"))</f>
        <v/>
      </c>
      <c r="AM37" s="13">
        <f>IF(COUNTA(E37:AI37)=0,"",COUNTIF(E37:AI37,"Y"))</f>
        <v/>
      </c>
      <c r="AN37" s="13">
        <f>IF(COUNTA(E37:AI37)=0,"",COUNTIF(E37:AI37,"R"))</f>
        <v/>
      </c>
      <c r="AO37" s="13">
        <f>IF(COUNTA(E37:AI37)=0,"",COUNTIF(E37:AI37,"Ü"))</f>
        <v/>
      </c>
      <c r="AP37" s="13">
        <f>IF(COUNTA(E37:AI37)=0,"",COUNTIF(E37:AI37,"D"))</f>
        <v/>
      </c>
      <c r="AQ37" s="13">
        <f>IF(COUNTA(E37:AI37)=0,"",COUNTIF(E37:AI37,"M"))</f>
        <v/>
      </c>
      <c r="AR37" s="13">
        <f>IF(COUNTA(E37:AI37)=0,"",AN37+AO37+AP37)</f>
        <v/>
      </c>
      <c r="AS37" s="13">
        <f>IF(COUNTA(E37:AI37)=0,"",MAX(0,30-AR37))</f>
        <v/>
      </c>
      <c r="AT37" s="11" t="n"/>
    </row>
    <row r="38">
      <c r="A38" s="11" t="n">
        <v>33</v>
      </c>
      <c r="B38" s="12" t="n"/>
      <c r="C38" s="11" t="n"/>
      <c r="D38" s="12" t="n"/>
      <c r="E38" s="11" t="n"/>
      <c r="F38" s="11" t="n"/>
      <c r="G38" s="11" t="n"/>
      <c r="H38" s="11" t="n"/>
      <c r="I38" s="11" t="n"/>
      <c r="J38" s="11" t="n"/>
      <c r="K38" s="11" t="n"/>
      <c r="L38" s="11" t="n"/>
      <c r="M38" s="11" t="n"/>
      <c r="N38" s="11" t="n"/>
      <c r="O38" s="11" t="n"/>
      <c r="P38" s="11" t="n"/>
      <c r="Q38" s="11" t="n"/>
      <c r="R38" s="11" t="n"/>
      <c r="S38" s="11" t="n"/>
      <c r="T38" s="11" t="n"/>
      <c r="U38" s="11" t="n"/>
      <c r="V38" s="11" t="n"/>
      <c r="W38" s="11" t="n"/>
      <c r="X38" s="11" t="n"/>
      <c r="Y38" s="11" t="n"/>
      <c r="Z38" s="11" t="n"/>
      <c r="AA38" s="11" t="n"/>
      <c r="AB38" s="11" t="n"/>
      <c r="AC38" s="11" t="n"/>
      <c r="AD38" s="11" t="n"/>
      <c r="AE38" s="11" t="n"/>
      <c r="AF38" s="11" t="n"/>
      <c r="AG38" s="11" t="n"/>
      <c r="AH38" s="11" t="n"/>
      <c r="AI38" s="11" t="n"/>
      <c r="AJ38" s="13">
        <f>IF(COUNTA(E38:AI38)=0,"",COUNTIF(E38:AI38,"Ç"))</f>
        <v/>
      </c>
      <c r="AK38" s="13">
        <f>IF(COUNTA(E38:AI38)=0,"",COUNTIF(E38:AI38,"H"))</f>
        <v/>
      </c>
      <c r="AL38" s="13">
        <f>IF(COUNTA(E38:AI38)=0,"",COUNTIF(E38:AI38,"B"))</f>
        <v/>
      </c>
      <c r="AM38" s="13">
        <f>IF(COUNTA(E38:AI38)=0,"",COUNTIF(E38:AI38,"Y"))</f>
        <v/>
      </c>
      <c r="AN38" s="13">
        <f>IF(COUNTA(E38:AI38)=0,"",COUNTIF(E38:AI38,"R"))</f>
        <v/>
      </c>
      <c r="AO38" s="13">
        <f>IF(COUNTA(E38:AI38)=0,"",COUNTIF(E38:AI38,"Ü"))</f>
        <v/>
      </c>
      <c r="AP38" s="13">
        <f>IF(COUNTA(E38:AI38)=0,"",COUNTIF(E38:AI38,"D"))</f>
        <v/>
      </c>
      <c r="AQ38" s="13">
        <f>IF(COUNTA(E38:AI38)=0,"",COUNTIF(E38:AI38,"M"))</f>
        <v/>
      </c>
      <c r="AR38" s="13">
        <f>IF(COUNTA(E38:AI38)=0,"",AN38+AO38+AP38)</f>
        <v/>
      </c>
      <c r="AS38" s="13">
        <f>IF(COUNTA(E38:AI38)=0,"",MAX(0,30-AR38))</f>
        <v/>
      </c>
      <c r="AT38" s="11" t="n"/>
    </row>
    <row r="39">
      <c r="A39" s="14" t="n">
        <v>34</v>
      </c>
      <c r="B39" s="15" t="n"/>
      <c r="C39" s="14" t="n"/>
      <c r="D39" s="15" t="n"/>
      <c r="E39" s="11" t="n"/>
      <c r="F39" s="11" t="n"/>
      <c r="G39" s="11" t="n"/>
      <c r="H39" s="11" t="n"/>
      <c r="I39" s="11" t="n"/>
      <c r="J39" s="11" t="n"/>
      <c r="K39" s="11" t="n"/>
      <c r="L39" s="11" t="n"/>
      <c r="M39" s="11" t="n"/>
      <c r="N39" s="11" t="n"/>
      <c r="O39" s="11" t="n"/>
      <c r="P39" s="11" t="n"/>
      <c r="Q39" s="11" t="n"/>
      <c r="R39" s="11" t="n"/>
      <c r="S39" s="11" t="n"/>
      <c r="T39" s="11" t="n"/>
      <c r="U39" s="11" t="n"/>
      <c r="V39" s="11" t="n"/>
      <c r="W39" s="11" t="n"/>
      <c r="X39" s="11" t="n"/>
      <c r="Y39" s="11" t="n"/>
      <c r="Z39" s="11" t="n"/>
      <c r="AA39" s="11" t="n"/>
      <c r="AB39" s="11" t="n"/>
      <c r="AC39" s="11" t="n"/>
      <c r="AD39" s="11" t="n"/>
      <c r="AE39" s="11" t="n"/>
      <c r="AF39" s="11" t="n"/>
      <c r="AG39" s="11" t="n"/>
      <c r="AH39" s="11" t="n"/>
      <c r="AI39" s="11" t="n"/>
      <c r="AJ39" s="13">
        <f>IF(COUNTA(E39:AI39)=0,"",COUNTIF(E39:AI39,"Ç"))</f>
        <v/>
      </c>
      <c r="AK39" s="13">
        <f>IF(COUNTA(E39:AI39)=0,"",COUNTIF(E39:AI39,"H"))</f>
        <v/>
      </c>
      <c r="AL39" s="13">
        <f>IF(COUNTA(E39:AI39)=0,"",COUNTIF(E39:AI39,"B"))</f>
        <v/>
      </c>
      <c r="AM39" s="13">
        <f>IF(COUNTA(E39:AI39)=0,"",COUNTIF(E39:AI39,"Y"))</f>
        <v/>
      </c>
      <c r="AN39" s="13">
        <f>IF(COUNTA(E39:AI39)=0,"",COUNTIF(E39:AI39,"R"))</f>
        <v/>
      </c>
      <c r="AO39" s="13">
        <f>IF(COUNTA(E39:AI39)=0,"",COUNTIF(E39:AI39,"Ü"))</f>
        <v/>
      </c>
      <c r="AP39" s="13">
        <f>IF(COUNTA(E39:AI39)=0,"",COUNTIF(E39:AI39,"D"))</f>
        <v/>
      </c>
      <c r="AQ39" s="13">
        <f>IF(COUNTA(E39:AI39)=0,"",COUNTIF(E39:AI39,"M"))</f>
        <v/>
      </c>
      <c r="AR39" s="13">
        <f>IF(COUNTA(E39:AI39)=0,"",AN39+AO39+AP39)</f>
        <v/>
      </c>
      <c r="AS39" s="13">
        <f>IF(COUNTA(E39:AI39)=0,"",MAX(0,30-AR39))</f>
        <v/>
      </c>
      <c r="AT39" s="11" t="n"/>
    </row>
    <row r="40">
      <c r="A40" s="11" t="n">
        <v>35</v>
      </c>
      <c r="B40" s="12" t="n"/>
      <c r="C40" s="11" t="n"/>
      <c r="D40" s="12" t="n"/>
      <c r="E40" s="11" t="n"/>
      <c r="F40" s="11" t="n"/>
      <c r="G40" s="11" t="n"/>
      <c r="H40" s="11" t="n"/>
      <c r="I40" s="11" t="n"/>
      <c r="J40" s="11" t="n"/>
      <c r="K40" s="11" t="n"/>
      <c r="L40" s="11" t="n"/>
      <c r="M40" s="11" t="n"/>
      <c r="N40" s="11" t="n"/>
      <c r="O40" s="11" t="n"/>
      <c r="P40" s="11" t="n"/>
      <c r="Q40" s="11" t="n"/>
      <c r="R40" s="11" t="n"/>
      <c r="S40" s="11" t="n"/>
      <c r="T40" s="11" t="n"/>
      <c r="U40" s="11" t="n"/>
      <c r="V40" s="11" t="n"/>
      <c r="W40" s="11" t="n"/>
      <c r="X40" s="11" t="n"/>
      <c r="Y40" s="11" t="n"/>
      <c r="Z40" s="11" t="n"/>
      <c r="AA40" s="11" t="n"/>
      <c r="AB40" s="11" t="n"/>
      <c r="AC40" s="11" t="n"/>
      <c r="AD40" s="11" t="n"/>
      <c r="AE40" s="11" t="n"/>
      <c r="AF40" s="11" t="n"/>
      <c r="AG40" s="11" t="n"/>
      <c r="AH40" s="11" t="n"/>
      <c r="AI40" s="11" t="n"/>
      <c r="AJ40" s="13">
        <f>IF(COUNTA(E40:AI40)=0,"",COUNTIF(E40:AI40,"Ç"))</f>
        <v/>
      </c>
      <c r="AK40" s="13">
        <f>IF(COUNTA(E40:AI40)=0,"",COUNTIF(E40:AI40,"H"))</f>
        <v/>
      </c>
      <c r="AL40" s="13">
        <f>IF(COUNTA(E40:AI40)=0,"",COUNTIF(E40:AI40,"B"))</f>
        <v/>
      </c>
      <c r="AM40" s="13">
        <f>IF(COUNTA(E40:AI40)=0,"",COUNTIF(E40:AI40,"Y"))</f>
        <v/>
      </c>
      <c r="AN40" s="13">
        <f>IF(COUNTA(E40:AI40)=0,"",COUNTIF(E40:AI40,"R"))</f>
        <v/>
      </c>
      <c r="AO40" s="13">
        <f>IF(COUNTA(E40:AI40)=0,"",COUNTIF(E40:AI40,"Ü"))</f>
        <v/>
      </c>
      <c r="AP40" s="13">
        <f>IF(COUNTA(E40:AI40)=0,"",COUNTIF(E40:AI40,"D"))</f>
        <v/>
      </c>
      <c r="AQ40" s="13">
        <f>IF(COUNTA(E40:AI40)=0,"",COUNTIF(E40:AI40,"M"))</f>
        <v/>
      </c>
      <c r="AR40" s="13">
        <f>IF(COUNTA(E40:AI40)=0,"",AN40+AO40+AP40)</f>
        <v/>
      </c>
      <c r="AS40" s="13">
        <f>IF(COUNTA(E40:AI40)=0,"",MAX(0,30-AR40))</f>
        <v/>
      </c>
      <c r="AT40" s="11" t="n"/>
    </row>
    <row r="41">
      <c r="A41" s="14" t="n">
        <v>36</v>
      </c>
      <c r="B41" s="15" t="n"/>
      <c r="C41" s="14" t="n"/>
      <c r="D41" s="15" t="n"/>
      <c r="E41" s="11" t="n"/>
      <c r="F41" s="11" t="n"/>
      <c r="G41" s="11" t="n"/>
      <c r="H41" s="11" t="n"/>
      <c r="I41" s="11" t="n"/>
      <c r="J41" s="11" t="n"/>
      <c r="K41" s="11" t="n"/>
      <c r="L41" s="11" t="n"/>
      <c r="M41" s="11" t="n"/>
      <c r="N41" s="11" t="n"/>
      <c r="O41" s="11" t="n"/>
      <c r="P41" s="11" t="n"/>
      <c r="Q41" s="11" t="n"/>
      <c r="R41" s="11" t="n"/>
      <c r="S41" s="11" t="n"/>
      <c r="T41" s="11" t="n"/>
      <c r="U41" s="11" t="n"/>
      <c r="V41" s="11" t="n"/>
      <c r="W41" s="11" t="n"/>
      <c r="X41" s="11" t="n"/>
      <c r="Y41" s="11" t="n"/>
      <c r="Z41" s="11" t="n"/>
      <c r="AA41" s="11" t="n"/>
      <c r="AB41" s="11" t="n"/>
      <c r="AC41" s="11" t="n"/>
      <c r="AD41" s="11" t="n"/>
      <c r="AE41" s="11" t="n"/>
      <c r="AF41" s="11" t="n"/>
      <c r="AG41" s="11" t="n"/>
      <c r="AH41" s="11" t="n"/>
      <c r="AI41" s="11" t="n"/>
      <c r="AJ41" s="13">
        <f>IF(COUNTA(E41:AI41)=0,"",COUNTIF(E41:AI41,"Ç"))</f>
        <v/>
      </c>
      <c r="AK41" s="13">
        <f>IF(COUNTA(E41:AI41)=0,"",COUNTIF(E41:AI41,"H"))</f>
        <v/>
      </c>
      <c r="AL41" s="13">
        <f>IF(COUNTA(E41:AI41)=0,"",COUNTIF(E41:AI41,"B"))</f>
        <v/>
      </c>
      <c r="AM41" s="13">
        <f>IF(COUNTA(E41:AI41)=0,"",COUNTIF(E41:AI41,"Y"))</f>
        <v/>
      </c>
      <c r="AN41" s="13">
        <f>IF(COUNTA(E41:AI41)=0,"",COUNTIF(E41:AI41,"R"))</f>
        <v/>
      </c>
      <c r="AO41" s="13">
        <f>IF(COUNTA(E41:AI41)=0,"",COUNTIF(E41:AI41,"Ü"))</f>
        <v/>
      </c>
      <c r="AP41" s="13">
        <f>IF(COUNTA(E41:AI41)=0,"",COUNTIF(E41:AI41,"D"))</f>
        <v/>
      </c>
      <c r="AQ41" s="13">
        <f>IF(COUNTA(E41:AI41)=0,"",COUNTIF(E41:AI41,"M"))</f>
        <v/>
      </c>
      <c r="AR41" s="13">
        <f>IF(COUNTA(E41:AI41)=0,"",AN41+AO41+AP41)</f>
        <v/>
      </c>
      <c r="AS41" s="13">
        <f>IF(COUNTA(E41:AI41)=0,"",MAX(0,30-AR41))</f>
        <v/>
      </c>
      <c r="AT41" s="11" t="n"/>
    </row>
    <row r="42">
      <c r="A42" s="11" t="n">
        <v>37</v>
      </c>
      <c r="B42" s="12" t="n"/>
      <c r="C42" s="11" t="n"/>
      <c r="D42" s="12" t="n"/>
      <c r="E42" s="11" t="n"/>
      <c r="F42" s="11" t="n"/>
      <c r="G42" s="11" t="n"/>
      <c r="H42" s="11" t="n"/>
      <c r="I42" s="11" t="n"/>
      <c r="J42" s="11" t="n"/>
      <c r="K42" s="11" t="n"/>
      <c r="L42" s="11" t="n"/>
      <c r="M42" s="11" t="n"/>
      <c r="N42" s="11" t="n"/>
      <c r="O42" s="11" t="n"/>
      <c r="P42" s="11" t="n"/>
      <c r="Q42" s="11" t="n"/>
      <c r="R42" s="11" t="n"/>
      <c r="S42" s="11" t="n"/>
      <c r="T42" s="11" t="n"/>
      <c r="U42" s="11" t="n"/>
      <c r="V42" s="11" t="n"/>
      <c r="W42" s="11" t="n"/>
      <c r="X42" s="11" t="n"/>
      <c r="Y42" s="11" t="n"/>
      <c r="Z42" s="11" t="n"/>
      <c r="AA42" s="11" t="n"/>
      <c r="AB42" s="11" t="n"/>
      <c r="AC42" s="11" t="n"/>
      <c r="AD42" s="11" t="n"/>
      <c r="AE42" s="11" t="n"/>
      <c r="AF42" s="11" t="n"/>
      <c r="AG42" s="11" t="n"/>
      <c r="AH42" s="11" t="n"/>
      <c r="AI42" s="11" t="n"/>
      <c r="AJ42" s="13">
        <f>IF(COUNTA(E42:AI42)=0,"",COUNTIF(E42:AI42,"Ç"))</f>
        <v/>
      </c>
      <c r="AK42" s="13">
        <f>IF(COUNTA(E42:AI42)=0,"",COUNTIF(E42:AI42,"H"))</f>
        <v/>
      </c>
      <c r="AL42" s="13">
        <f>IF(COUNTA(E42:AI42)=0,"",COUNTIF(E42:AI42,"B"))</f>
        <v/>
      </c>
      <c r="AM42" s="13">
        <f>IF(COUNTA(E42:AI42)=0,"",COUNTIF(E42:AI42,"Y"))</f>
        <v/>
      </c>
      <c r="AN42" s="13">
        <f>IF(COUNTA(E42:AI42)=0,"",COUNTIF(E42:AI42,"R"))</f>
        <v/>
      </c>
      <c r="AO42" s="13">
        <f>IF(COUNTA(E42:AI42)=0,"",COUNTIF(E42:AI42,"Ü"))</f>
        <v/>
      </c>
      <c r="AP42" s="13">
        <f>IF(COUNTA(E42:AI42)=0,"",COUNTIF(E42:AI42,"D"))</f>
        <v/>
      </c>
      <c r="AQ42" s="13">
        <f>IF(COUNTA(E42:AI42)=0,"",COUNTIF(E42:AI42,"M"))</f>
        <v/>
      </c>
      <c r="AR42" s="13">
        <f>IF(COUNTA(E42:AI42)=0,"",AN42+AO42+AP42)</f>
        <v/>
      </c>
      <c r="AS42" s="13">
        <f>IF(COUNTA(E42:AI42)=0,"",MAX(0,30-AR42))</f>
        <v/>
      </c>
      <c r="AT42" s="11" t="n"/>
    </row>
    <row r="43">
      <c r="A43" s="14" t="n">
        <v>38</v>
      </c>
      <c r="B43" s="15" t="n"/>
      <c r="C43" s="14" t="n"/>
      <c r="D43" s="15" t="n"/>
      <c r="E43" s="11" t="n"/>
      <c r="F43" s="11" t="n"/>
      <c r="G43" s="11" t="n"/>
      <c r="H43" s="11" t="n"/>
      <c r="I43" s="11" t="n"/>
      <c r="J43" s="11" t="n"/>
      <c r="K43" s="11" t="n"/>
      <c r="L43" s="11" t="n"/>
      <c r="M43" s="11" t="n"/>
      <c r="N43" s="11" t="n"/>
      <c r="O43" s="11" t="n"/>
      <c r="P43" s="11" t="n"/>
      <c r="Q43" s="11" t="n"/>
      <c r="R43" s="11" t="n"/>
      <c r="S43" s="11" t="n"/>
      <c r="T43" s="11" t="n"/>
      <c r="U43" s="11" t="n"/>
      <c r="V43" s="11" t="n"/>
      <c r="W43" s="11" t="n"/>
      <c r="X43" s="11" t="n"/>
      <c r="Y43" s="11" t="n"/>
      <c r="Z43" s="11" t="n"/>
      <c r="AA43" s="11" t="n"/>
      <c r="AB43" s="11" t="n"/>
      <c r="AC43" s="11" t="n"/>
      <c r="AD43" s="11" t="n"/>
      <c r="AE43" s="11" t="n"/>
      <c r="AF43" s="11" t="n"/>
      <c r="AG43" s="11" t="n"/>
      <c r="AH43" s="11" t="n"/>
      <c r="AI43" s="11" t="n"/>
      <c r="AJ43" s="13">
        <f>IF(COUNTA(E43:AI43)=0,"",COUNTIF(E43:AI43,"Ç"))</f>
        <v/>
      </c>
      <c r="AK43" s="13">
        <f>IF(COUNTA(E43:AI43)=0,"",COUNTIF(E43:AI43,"H"))</f>
        <v/>
      </c>
      <c r="AL43" s="13">
        <f>IF(COUNTA(E43:AI43)=0,"",COUNTIF(E43:AI43,"B"))</f>
        <v/>
      </c>
      <c r="AM43" s="13">
        <f>IF(COUNTA(E43:AI43)=0,"",COUNTIF(E43:AI43,"Y"))</f>
        <v/>
      </c>
      <c r="AN43" s="13">
        <f>IF(COUNTA(E43:AI43)=0,"",COUNTIF(E43:AI43,"R"))</f>
        <v/>
      </c>
      <c r="AO43" s="13">
        <f>IF(COUNTA(E43:AI43)=0,"",COUNTIF(E43:AI43,"Ü"))</f>
        <v/>
      </c>
      <c r="AP43" s="13">
        <f>IF(COUNTA(E43:AI43)=0,"",COUNTIF(E43:AI43,"D"))</f>
        <v/>
      </c>
      <c r="AQ43" s="13">
        <f>IF(COUNTA(E43:AI43)=0,"",COUNTIF(E43:AI43,"M"))</f>
        <v/>
      </c>
      <c r="AR43" s="13">
        <f>IF(COUNTA(E43:AI43)=0,"",AN43+AO43+AP43)</f>
        <v/>
      </c>
      <c r="AS43" s="13">
        <f>IF(COUNTA(E43:AI43)=0,"",MAX(0,30-AR43))</f>
        <v/>
      </c>
      <c r="AT43" s="11" t="n"/>
    </row>
    <row r="44">
      <c r="A44" s="11" t="n">
        <v>39</v>
      </c>
      <c r="B44" s="12" t="n"/>
      <c r="C44" s="11" t="n"/>
      <c r="D44" s="12" t="n"/>
      <c r="E44" s="11" t="n"/>
      <c r="F44" s="11" t="n"/>
      <c r="G44" s="11" t="n"/>
      <c r="H44" s="11" t="n"/>
      <c r="I44" s="11" t="n"/>
      <c r="J44" s="11" t="n"/>
      <c r="K44" s="11" t="n"/>
      <c r="L44" s="11" t="n"/>
      <c r="M44" s="11" t="n"/>
      <c r="N44" s="11" t="n"/>
      <c r="O44" s="11" t="n"/>
      <c r="P44" s="11" t="n"/>
      <c r="Q44" s="11" t="n"/>
      <c r="R44" s="11" t="n"/>
      <c r="S44" s="11" t="n"/>
      <c r="T44" s="11" t="n"/>
      <c r="U44" s="11" t="n"/>
      <c r="V44" s="11" t="n"/>
      <c r="W44" s="11" t="n"/>
      <c r="X44" s="11" t="n"/>
      <c r="Y44" s="11" t="n"/>
      <c r="Z44" s="11" t="n"/>
      <c r="AA44" s="11" t="n"/>
      <c r="AB44" s="11" t="n"/>
      <c r="AC44" s="11" t="n"/>
      <c r="AD44" s="11" t="n"/>
      <c r="AE44" s="11" t="n"/>
      <c r="AF44" s="11" t="n"/>
      <c r="AG44" s="11" t="n"/>
      <c r="AH44" s="11" t="n"/>
      <c r="AI44" s="11" t="n"/>
      <c r="AJ44" s="13">
        <f>IF(COUNTA(E44:AI44)=0,"",COUNTIF(E44:AI44,"Ç"))</f>
        <v/>
      </c>
      <c r="AK44" s="13">
        <f>IF(COUNTA(E44:AI44)=0,"",COUNTIF(E44:AI44,"H"))</f>
        <v/>
      </c>
      <c r="AL44" s="13">
        <f>IF(COUNTA(E44:AI44)=0,"",COUNTIF(E44:AI44,"B"))</f>
        <v/>
      </c>
      <c r="AM44" s="13">
        <f>IF(COUNTA(E44:AI44)=0,"",COUNTIF(E44:AI44,"Y"))</f>
        <v/>
      </c>
      <c r="AN44" s="13">
        <f>IF(COUNTA(E44:AI44)=0,"",COUNTIF(E44:AI44,"R"))</f>
        <v/>
      </c>
      <c r="AO44" s="13">
        <f>IF(COUNTA(E44:AI44)=0,"",COUNTIF(E44:AI44,"Ü"))</f>
        <v/>
      </c>
      <c r="AP44" s="13">
        <f>IF(COUNTA(E44:AI44)=0,"",COUNTIF(E44:AI44,"D"))</f>
        <v/>
      </c>
      <c r="AQ44" s="13">
        <f>IF(COUNTA(E44:AI44)=0,"",COUNTIF(E44:AI44,"M"))</f>
        <v/>
      </c>
      <c r="AR44" s="13">
        <f>IF(COUNTA(E44:AI44)=0,"",AN44+AO44+AP44)</f>
        <v/>
      </c>
      <c r="AS44" s="13">
        <f>IF(COUNTA(E44:AI44)=0,"",MAX(0,30-AR44))</f>
        <v/>
      </c>
      <c r="AT44" s="11" t="n"/>
    </row>
    <row r="45">
      <c r="A45" s="14" t="n">
        <v>40</v>
      </c>
      <c r="B45" s="15" t="n"/>
      <c r="C45" s="14" t="n"/>
      <c r="D45" s="15" t="n"/>
      <c r="E45" s="11" t="n"/>
      <c r="F45" s="11" t="n"/>
      <c r="G45" s="11" t="n"/>
      <c r="H45" s="11" t="n"/>
      <c r="I45" s="11" t="n"/>
      <c r="J45" s="11" t="n"/>
      <c r="K45" s="11" t="n"/>
      <c r="L45" s="11" t="n"/>
      <c r="M45" s="11" t="n"/>
      <c r="N45" s="11" t="n"/>
      <c r="O45" s="11" t="n"/>
      <c r="P45" s="11" t="n"/>
      <c r="Q45" s="11" t="n"/>
      <c r="R45" s="11" t="n"/>
      <c r="S45" s="11" t="n"/>
      <c r="T45" s="11" t="n"/>
      <c r="U45" s="11" t="n"/>
      <c r="V45" s="11" t="n"/>
      <c r="W45" s="11" t="n"/>
      <c r="X45" s="11" t="n"/>
      <c r="Y45" s="11" t="n"/>
      <c r="Z45" s="11" t="n"/>
      <c r="AA45" s="11" t="n"/>
      <c r="AB45" s="11" t="n"/>
      <c r="AC45" s="11" t="n"/>
      <c r="AD45" s="11" t="n"/>
      <c r="AE45" s="11" t="n"/>
      <c r="AF45" s="11" t="n"/>
      <c r="AG45" s="11" t="n"/>
      <c r="AH45" s="11" t="n"/>
      <c r="AI45" s="11" t="n"/>
      <c r="AJ45" s="13">
        <f>IF(COUNTA(E45:AI45)=0,"",COUNTIF(E45:AI45,"Ç"))</f>
        <v/>
      </c>
      <c r="AK45" s="13">
        <f>IF(COUNTA(E45:AI45)=0,"",COUNTIF(E45:AI45,"H"))</f>
        <v/>
      </c>
      <c r="AL45" s="13">
        <f>IF(COUNTA(E45:AI45)=0,"",COUNTIF(E45:AI45,"B"))</f>
        <v/>
      </c>
      <c r="AM45" s="13">
        <f>IF(COUNTA(E45:AI45)=0,"",COUNTIF(E45:AI45,"Y"))</f>
        <v/>
      </c>
      <c r="AN45" s="13">
        <f>IF(COUNTA(E45:AI45)=0,"",COUNTIF(E45:AI45,"R"))</f>
        <v/>
      </c>
      <c r="AO45" s="13">
        <f>IF(COUNTA(E45:AI45)=0,"",COUNTIF(E45:AI45,"Ü"))</f>
        <v/>
      </c>
      <c r="AP45" s="13">
        <f>IF(COUNTA(E45:AI45)=0,"",COUNTIF(E45:AI45,"D"))</f>
        <v/>
      </c>
      <c r="AQ45" s="13">
        <f>IF(COUNTA(E45:AI45)=0,"",COUNTIF(E45:AI45,"M"))</f>
        <v/>
      </c>
      <c r="AR45" s="13">
        <f>IF(COUNTA(E45:AI45)=0,"",AN45+AO45+AP45)</f>
        <v/>
      </c>
      <c r="AS45" s="13">
        <f>IF(COUNTA(E45:AI45)=0,"",MAX(0,30-AR45))</f>
        <v/>
      </c>
      <c r="AT45" s="11" t="n"/>
    </row>
    <row r="46">
      <c r="A46" s="11" t="n">
        <v>41</v>
      </c>
      <c r="B46" s="12" t="n"/>
      <c r="C46" s="11" t="n"/>
      <c r="D46" s="12" t="n"/>
      <c r="E46" s="11" t="n"/>
      <c r="F46" s="11" t="n"/>
      <c r="G46" s="11" t="n"/>
      <c r="H46" s="11" t="n"/>
      <c r="I46" s="11" t="n"/>
      <c r="J46" s="11" t="n"/>
      <c r="K46" s="11" t="n"/>
      <c r="L46" s="11" t="n"/>
      <c r="M46" s="11" t="n"/>
      <c r="N46" s="11" t="n"/>
      <c r="O46" s="11" t="n"/>
      <c r="P46" s="11" t="n"/>
      <c r="Q46" s="11" t="n"/>
      <c r="R46" s="11" t="n"/>
      <c r="S46" s="11" t="n"/>
      <c r="T46" s="11" t="n"/>
      <c r="U46" s="11" t="n"/>
      <c r="V46" s="11" t="n"/>
      <c r="W46" s="11" t="n"/>
      <c r="X46" s="11" t="n"/>
      <c r="Y46" s="11" t="n"/>
      <c r="Z46" s="11" t="n"/>
      <c r="AA46" s="11" t="n"/>
      <c r="AB46" s="11" t="n"/>
      <c r="AC46" s="11" t="n"/>
      <c r="AD46" s="11" t="n"/>
      <c r="AE46" s="11" t="n"/>
      <c r="AF46" s="11" t="n"/>
      <c r="AG46" s="11" t="n"/>
      <c r="AH46" s="11" t="n"/>
      <c r="AI46" s="11" t="n"/>
      <c r="AJ46" s="13">
        <f>IF(COUNTA(E46:AI46)=0,"",COUNTIF(E46:AI46,"Ç"))</f>
        <v/>
      </c>
      <c r="AK46" s="13">
        <f>IF(COUNTA(E46:AI46)=0,"",COUNTIF(E46:AI46,"H"))</f>
        <v/>
      </c>
      <c r="AL46" s="13">
        <f>IF(COUNTA(E46:AI46)=0,"",COUNTIF(E46:AI46,"B"))</f>
        <v/>
      </c>
      <c r="AM46" s="13">
        <f>IF(COUNTA(E46:AI46)=0,"",COUNTIF(E46:AI46,"Y"))</f>
        <v/>
      </c>
      <c r="AN46" s="13">
        <f>IF(COUNTA(E46:AI46)=0,"",COUNTIF(E46:AI46,"R"))</f>
        <v/>
      </c>
      <c r="AO46" s="13">
        <f>IF(COUNTA(E46:AI46)=0,"",COUNTIF(E46:AI46,"Ü"))</f>
        <v/>
      </c>
      <c r="AP46" s="13">
        <f>IF(COUNTA(E46:AI46)=0,"",COUNTIF(E46:AI46,"D"))</f>
        <v/>
      </c>
      <c r="AQ46" s="13">
        <f>IF(COUNTA(E46:AI46)=0,"",COUNTIF(E46:AI46,"M"))</f>
        <v/>
      </c>
      <c r="AR46" s="13">
        <f>IF(COUNTA(E46:AI46)=0,"",AN46+AO46+AP46)</f>
        <v/>
      </c>
      <c r="AS46" s="13">
        <f>IF(COUNTA(E46:AI46)=0,"",MAX(0,30-AR46))</f>
        <v/>
      </c>
      <c r="AT46" s="11" t="n"/>
    </row>
    <row r="47">
      <c r="A47" s="14" t="n">
        <v>42</v>
      </c>
      <c r="B47" s="15" t="n"/>
      <c r="C47" s="14" t="n"/>
      <c r="D47" s="15" t="n"/>
      <c r="E47" s="11" t="n"/>
      <c r="F47" s="11" t="n"/>
      <c r="G47" s="11" t="n"/>
      <c r="H47" s="11" t="n"/>
      <c r="I47" s="11" t="n"/>
      <c r="J47" s="11" t="n"/>
      <c r="K47" s="11" t="n"/>
      <c r="L47" s="11" t="n"/>
      <c r="M47" s="11" t="n"/>
      <c r="N47" s="11" t="n"/>
      <c r="O47" s="11" t="n"/>
      <c r="P47" s="11" t="n"/>
      <c r="Q47" s="11" t="n"/>
      <c r="R47" s="11" t="n"/>
      <c r="S47" s="11" t="n"/>
      <c r="T47" s="11" t="n"/>
      <c r="U47" s="11" t="n"/>
      <c r="V47" s="11" t="n"/>
      <c r="W47" s="11" t="n"/>
      <c r="X47" s="11" t="n"/>
      <c r="Y47" s="11" t="n"/>
      <c r="Z47" s="11" t="n"/>
      <c r="AA47" s="11" t="n"/>
      <c r="AB47" s="11" t="n"/>
      <c r="AC47" s="11" t="n"/>
      <c r="AD47" s="11" t="n"/>
      <c r="AE47" s="11" t="n"/>
      <c r="AF47" s="11" t="n"/>
      <c r="AG47" s="11" t="n"/>
      <c r="AH47" s="11" t="n"/>
      <c r="AI47" s="11" t="n"/>
      <c r="AJ47" s="13">
        <f>IF(COUNTA(E47:AI47)=0,"",COUNTIF(E47:AI47,"Ç"))</f>
        <v/>
      </c>
      <c r="AK47" s="13">
        <f>IF(COUNTA(E47:AI47)=0,"",COUNTIF(E47:AI47,"H"))</f>
        <v/>
      </c>
      <c r="AL47" s="13">
        <f>IF(COUNTA(E47:AI47)=0,"",COUNTIF(E47:AI47,"B"))</f>
        <v/>
      </c>
      <c r="AM47" s="13">
        <f>IF(COUNTA(E47:AI47)=0,"",COUNTIF(E47:AI47,"Y"))</f>
        <v/>
      </c>
      <c r="AN47" s="13">
        <f>IF(COUNTA(E47:AI47)=0,"",COUNTIF(E47:AI47,"R"))</f>
        <v/>
      </c>
      <c r="AO47" s="13">
        <f>IF(COUNTA(E47:AI47)=0,"",COUNTIF(E47:AI47,"Ü"))</f>
        <v/>
      </c>
      <c r="AP47" s="13">
        <f>IF(COUNTA(E47:AI47)=0,"",COUNTIF(E47:AI47,"D"))</f>
        <v/>
      </c>
      <c r="AQ47" s="13">
        <f>IF(COUNTA(E47:AI47)=0,"",COUNTIF(E47:AI47,"M"))</f>
        <v/>
      </c>
      <c r="AR47" s="13">
        <f>IF(COUNTA(E47:AI47)=0,"",AN47+AO47+AP47)</f>
        <v/>
      </c>
      <c r="AS47" s="13">
        <f>IF(COUNTA(E47:AI47)=0,"",MAX(0,30-AR47))</f>
        <v/>
      </c>
      <c r="AT47" s="11" t="n"/>
    </row>
    <row r="48">
      <c r="A48" s="11" t="n">
        <v>43</v>
      </c>
      <c r="B48" s="12" t="n"/>
      <c r="C48" s="11" t="n"/>
      <c r="D48" s="12" t="n"/>
      <c r="E48" s="11" t="n"/>
      <c r="F48" s="11" t="n"/>
      <c r="G48" s="11" t="n"/>
      <c r="H48" s="11" t="n"/>
      <c r="I48" s="11" t="n"/>
      <c r="J48" s="11" t="n"/>
      <c r="K48" s="11" t="n"/>
      <c r="L48" s="11" t="n"/>
      <c r="M48" s="11" t="n"/>
      <c r="N48" s="11" t="n"/>
      <c r="O48" s="11" t="n"/>
      <c r="P48" s="11" t="n"/>
      <c r="Q48" s="11" t="n"/>
      <c r="R48" s="11" t="n"/>
      <c r="S48" s="11" t="n"/>
      <c r="T48" s="11" t="n"/>
      <c r="U48" s="11" t="n"/>
      <c r="V48" s="11" t="n"/>
      <c r="W48" s="11" t="n"/>
      <c r="X48" s="11" t="n"/>
      <c r="Y48" s="11" t="n"/>
      <c r="Z48" s="11" t="n"/>
      <c r="AA48" s="11" t="n"/>
      <c r="AB48" s="11" t="n"/>
      <c r="AC48" s="11" t="n"/>
      <c r="AD48" s="11" t="n"/>
      <c r="AE48" s="11" t="n"/>
      <c r="AF48" s="11" t="n"/>
      <c r="AG48" s="11" t="n"/>
      <c r="AH48" s="11" t="n"/>
      <c r="AI48" s="11" t="n"/>
      <c r="AJ48" s="13">
        <f>IF(COUNTA(E48:AI48)=0,"",COUNTIF(E48:AI48,"Ç"))</f>
        <v/>
      </c>
      <c r="AK48" s="13">
        <f>IF(COUNTA(E48:AI48)=0,"",COUNTIF(E48:AI48,"H"))</f>
        <v/>
      </c>
      <c r="AL48" s="13">
        <f>IF(COUNTA(E48:AI48)=0,"",COUNTIF(E48:AI48,"B"))</f>
        <v/>
      </c>
      <c r="AM48" s="13">
        <f>IF(COUNTA(E48:AI48)=0,"",COUNTIF(E48:AI48,"Y"))</f>
        <v/>
      </c>
      <c r="AN48" s="13">
        <f>IF(COUNTA(E48:AI48)=0,"",COUNTIF(E48:AI48,"R"))</f>
        <v/>
      </c>
      <c r="AO48" s="13">
        <f>IF(COUNTA(E48:AI48)=0,"",COUNTIF(E48:AI48,"Ü"))</f>
        <v/>
      </c>
      <c r="AP48" s="13">
        <f>IF(COUNTA(E48:AI48)=0,"",COUNTIF(E48:AI48,"D"))</f>
        <v/>
      </c>
      <c r="AQ48" s="13">
        <f>IF(COUNTA(E48:AI48)=0,"",COUNTIF(E48:AI48,"M"))</f>
        <v/>
      </c>
      <c r="AR48" s="13">
        <f>IF(COUNTA(E48:AI48)=0,"",AN48+AO48+AP48)</f>
        <v/>
      </c>
      <c r="AS48" s="13">
        <f>IF(COUNTA(E48:AI48)=0,"",MAX(0,30-AR48))</f>
        <v/>
      </c>
      <c r="AT48" s="11" t="n"/>
    </row>
    <row r="49">
      <c r="A49" s="14" t="n">
        <v>44</v>
      </c>
      <c r="B49" s="15" t="n"/>
      <c r="C49" s="14" t="n"/>
      <c r="D49" s="15" t="n"/>
      <c r="E49" s="11" t="n"/>
      <c r="F49" s="11" t="n"/>
      <c r="G49" s="11" t="n"/>
      <c r="H49" s="11" t="n"/>
      <c r="I49" s="11" t="n"/>
      <c r="J49" s="11" t="n"/>
      <c r="K49" s="11" t="n"/>
      <c r="L49" s="11" t="n"/>
      <c r="M49" s="11" t="n"/>
      <c r="N49" s="11" t="n"/>
      <c r="O49" s="11" t="n"/>
      <c r="P49" s="11" t="n"/>
      <c r="Q49" s="11" t="n"/>
      <c r="R49" s="11" t="n"/>
      <c r="S49" s="11" t="n"/>
      <c r="T49" s="11" t="n"/>
      <c r="U49" s="11" t="n"/>
      <c r="V49" s="11" t="n"/>
      <c r="W49" s="11" t="n"/>
      <c r="X49" s="11" t="n"/>
      <c r="Y49" s="11" t="n"/>
      <c r="Z49" s="11" t="n"/>
      <c r="AA49" s="11" t="n"/>
      <c r="AB49" s="11" t="n"/>
      <c r="AC49" s="11" t="n"/>
      <c r="AD49" s="11" t="n"/>
      <c r="AE49" s="11" t="n"/>
      <c r="AF49" s="11" t="n"/>
      <c r="AG49" s="11" t="n"/>
      <c r="AH49" s="11" t="n"/>
      <c r="AI49" s="11" t="n"/>
      <c r="AJ49" s="13">
        <f>IF(COUNTA(E49:AI49)=0,"",COUNTIF(E49:AI49,"Ç"))</f>
        <v/>
      </c>
      <c r="AK49" s="13">
        <f>IF(COUNTA(E49:AI49)=0,"",COUNTIF(E49:AI49,"H"))</f>
        <v/>
      </c>
      <c r="AL49" s="13">
        <f>IF(COUNTA(E49:AI49)=0,"",COUNTIF(E49:AI49,"B"))</f>
        <v/>
      </c>
      <c r="AM49" s="13">
        <f>IF(COUNTA(E49:AI49)=0,"",COUNTIF(E49:AI49,"Y"))</f>
        <v/>
      </c>
      <c r="AN49" s="13">
        <f>IF(COUNTA(E49:AI49)=0,"",COUNTIF(E49:AI49,"R"))</f>
        <v/>
      </c>
      <c r="AO49" s="13">
        <f>IF(COUNTA(E49:AI49)=0,"",COUNTIF(E49:AI49,"Ü"))</f>
        <v/>
      </c>
      <c r="AP49" s="13">
        <f>IF(COUNTA(E49:AI49)=0,"",COUNTIF(E49:AI49,"D"))</f>
        <v/>
      </c>
      <c r="AQ49" s="13">
        <f>IF(COUNTA(E49:AI49)=0,"",COUNTIF(E49:AI49,"M"))</f>
        <v/>
      </c>
      <c r="AR49" s="13">
        <f>IF(COUNTA(E49:AI49)=0,"",AN49+AO49+AP49)</f>
        <v/>
      </c>
      <c r="AS49" s="13">
        <f>IF(COUNTA(E49:AI49)=0,"",MAX(0,30-AR49))</f>
        <v/>
      </c>
      <c r="AT49" s="11" t="n"/>
    </row>
    <row r="50">
      <c r="A50" s="11" t="n">
        <v>45</v>
      </c>
      <c r="B50" s="12" t="n"/>
      <c r="C50" s="11" t="n"/>
      <c r="D50" s="12" t="n"/>
      <c r="E50" s="11" t="n"/>
      <c r="F50" s="11" t="n"/>
      <c r="G50" s="11" t="n"/>
      <c r="H50" s="11" t="n"/>
      <c r="I50" s="11" t="n"/>
      <c r="J50" s="11" t="n"/>
      <c r="K50" s="11" t="n"/>
      <c r="L50" s="11" t="n"/>
      <c r="M50" s="11" t="n"/>
      <c r="N50" s="11" t="n"/>
      <c r="O50" s="11" t="n"/>
      <c r="P50" s="11" t="n"/>
      <c r="Q50" s="11" t="n"/>
      <c r="R50" s="11" t="n"/>
      <c r="S50" s="11" t="n"/>
      <c r="T50" s="11" t="n"/>
      <c r="U50" s="11" t="n"/>
      <c r="V50" s="11" t="n"/>
      <c r="W50" s="11" t="n"/>
      <c r="X50" s="11" t="n"/>
      <c r="Y50" s="11" t="n"/>
      <c r="Z50" s="11" t="n"/>
      <c r="AA50" s="11" t="n"/>
      <c r="AB50" s="11" t="n"/>
      <c r="AC50" s="11" t="n"/>
      <c r="AD50" s="11" t="n"/>
      <c r="AE50" s="11" t="n"/>
      <c r="AF50" s="11" t="n"/>
      <c r="AG50" s="11" t="n"/>
      <c r="AH50" s="11" t="n"/>
      <c r="AI50" s="11" t="n"/>
      <c r="AJ50" s="13">
        <f>IF(COUNTA(E50:AI50)=0,"",COUNTIF(E50:AI50,"Ç"))</f>
        <v/>
      </c>
      <c r="AK50" s="13">
        <f>IF(COUNTA(E50:AI50)=0,"",COUNTIF(E50:AI50,"H"))</f>
        <v/>
      </c>
      <c r="AL50" s="13">
        <f>IF(COUNTA(E50:AI50)=0,"",COUNTIF(E50:AI50,"B"))</f>
        <v/>
      </c>
      <c r="AM50" s="13">
        <f>IF(COUNTA(E50:AI50)=0,"",COUNTIF(E50:AI50,"Y"))</f>
        <v/>
      </c>
      <c r="AN50" s="13">
        <f>IF(COUNTA(E50:AI50)=0,"",COUNTIF(E50:AI50,"R"))</f>
        <v/>
      </c>
      <c r="AO50" s="13">
        <f>IF(COUNTA(E50:AI50)=0,"",COUNTIF(E50:AI50,"Ü"))</f>
        <v/>
      </c>
      <c r="AP50" s="13">
        <f>IF(COUNTA(E50:AI50)=0,"",COUNTIF(E50:AI50,"D"))</f>
        <v/>
      </c>
      <c r="AQ50" s="13">
        <f>IF(COUNTA(E50:AI50)=0,"",COUNTIF(E50:AI50,"M"))</f>
        <v/>
      </c>
      <c r="AR50" s="13">
        <f>IF(COUNTA(E50:AI50)=0,"",AN50+AO50+AP50)</f>
        <v/>
      </c>
      <c r="AS50" s="13">
        <f>IF(COUNTA(E50:AI50)=0,"",MAX(0,30-AR50))</f>
        <v/>
      </c>
      <c r="AT50" s="11" t="n"/>
    </row>
    <row r="51">
      <c r="A51" s="14" t="n">
        <v>46</v>
      </c>
      <c r="B51" s="15" t="n"/>
      <c r="C51" s="14" t="n"/>
      <c r="D51" s="15" t="n"/>
      <c r="E51" s="11" t="n"/>
      <c r="F51" s="11" t="n"/>
      <c r="G51" s="11" t="n"/>
      <c r="H51" s="11" t="n"/>
      <c r="I51" s="11" t="n"/>
      <c r="J51" s="11" t="n"/>
      <c r="K51" s="11" t="n"/>
      <c r="L51" s="11" t="n"/>
      <c r="M51" s="11" t="n"/>
      <c r="N51" s="11" t="n"/>
      <c r="O51" s="11" t="n"/>
      <c r="P51" s="11" t="n"/>
      <c r="Q51" s="11" t="n"/>
      <c r="R51" s="11" t="n"/>
      <c r="S51" s="11" t="n"/>
      <c r="T51" s="11" t="n"/>
      <c r="U51" s="11" t="n"/>
      <c r="V51" s="11" t="n"/>
      <c r="W51" s="11" t="n"/>
      <c r="X51" s="11" t="n"/>
      <c r="Y51" s="11" t="n"/>
      <c r="Z51" s="11" t="n"/>
      <c r="AA51" s="11" t="n"/>
      <c r="AB51" s="11" t="n"/>
      <c r="AC51" s="11" t="n"/>
      <c r="AD51" s="11" t="n"/>
      <c r="AE51" s="11" t="n"/>
      <c r="AF51" s="11" t="n"/>
      <c r="AG51" s="11" t="n"/>
      <c r="AH51" s="11" t="n"/>
      <c r="AI51" s="11" t="n"/>
      <c r="AJ51" s="13">
        <f>IF(COUNTA(E51:AI51)=0,"",COUNTIF(E51:AI51,"Ç"))</f>
        <v/>
      </c>
      <c r="AK51" s="13">
        <f>IF(COUNTA(E51:AI51)=0,"",COUNTIF(E51:AI51,"H"))</f>
        <v/>
      </c>
      <c r="AL51" s="13">
        <f>IF(COUNTA(E51:AI51)=0,"",COUNTIF(E51:AI51,"B"))</f>
        <v/>
      </c>
      <c r="AM51" s="13">
        <f>IF(COUNTA(E51:AI51)=0,"",COUNTIF(E51:AI51,"Y"))</f>
        <v/>
      </c>
      <c r="AN51" s="13">
        <f>IF(COUNTA(E51:AI51)=0,"",COUNTIF(E51:AI51,"R"))</f>
        <v/>
      </c>
      <c r="AO51" s="13">
        <f>IF(COUNTA(E51:AI51)=0,"",COUNTIF(E51:AI51,"Ü"))</f>
        <v/>
      </c>
      <c r="AP51" s="13">
        <f>IF(COUNTA(E51:AI51)=0,"",COUNTIF(E51:AI51,"D"))</f>
        <v/>
      </c>
      <c r="AQ51" s="13">
        <f>IF(COUNTA(E51:AI51)=0,"",COUNTIF(E51:AI51,"M"))</f>
        <v/>
      </c>
      <c r="AR51" s="13">
        <f>IF(COUNTA(E51:AI51)=0,"",AN51+AO51+AP51)</f>
        <v/>
      </c>
      <c r="AS51" s="13">
        <f>IF(COUNTA(E51:AI51)=0,"",MAX(0,30-AR51))</f>
        <v/>
      </c>
      <c r="AT51" s="11" t="n"/>
    </row>
    <row r="52">
      <c r="A52" s="11" t="n">
        <v>47</v>
      </c>
      <c r="B52" s="12" t="n"/>
      <c r="C52" s="11" t="n"/>
      <c r="D52" s="12" t="n"/>
      <c r="E52" s="11" t="n"/>
      <c r="F52" s="11" t="n"/>
      <c r="G52" s="11" t="n"/>
      <c r="H52" s="11" t="n"/>
      <c r="I52" s="11" t="n"/>
      <c r="J52" s="11" t="n"/>
      <c r="K52" s="11" t="n"/>
      <c r="L52" s="11" t="n"/>
      <c r="M52" s="11" t="n"/>
      <c r="N52" s="11" t="n"/>
      <c r="O52" s="11" t="n"/>
      <c r="P52" s="11" t="n"/>
      <c r="Q52" s="11" t="n"/>
      <c r="R52" s="11" t="n"/>
      <c r="S52" s="11" t="n"/>
      <c r="T52" s="11" t="n"/>
      <c r="U52" s="11" t="n"/>
      <c r="V52" s="11" t="n"/>
      <c r="W52" s="11" t="n"/>
      <c r="X52" s="11" t="n"/>
      <c r="Y52" s="11" t="n"/>
      <c r="Z52" s="11" t="n"/>
      <c r="AA52" s="11" t="n"/>
      <c r="AB52" s="11" t="n"/>
      <c r="AC52" s="11" t="n"/>
      <c r="AD52" s="11" t="n"/>
      <c r="AE52" s="11" t="n"/>
      <c r="AF52" s="11" t="n"/>
      <c r="AG52" s="11" t="n"/>
      <c r="AH52" s="11" t="n"/>
      <c r="AI52" s="11" t="n"/>
      <c r="AJ52" s="13">
        <f>IF(COUNTA(E52:AI52)=0,"",COUNTIF(E52:AI52,"Ç"))</f>
        <v/>
      </c>
      <c r="AK52" s="13">
        <f>IF(COUNTA(E52:AI52)=0,"",COUNTIF(E52:AI52,"H"))</f>
        <v/>
      </c>
      <c r="AL52" s="13">
        <f>IF(COUNTA(E52:AI52)=0,"",COUNTIF(E52:AI52,"B"))</f>
        <v/>
      </c>
      <c r="AM52" s="13">
        <f>IF(COUNTA(E52:AI52)=0,"",COUNTIF(E52:AI52,"Y"))</f>
        <v/>
      </c>
      <c r="AN52" s="13">
        <f>IF(COUNTA(E52:AI52)=0,"",COUNTIF(E52:AI52,"R"))</f>
        <v/>
      </c>
      <c r="AO52" s="13">
        <f>IF(COUNTA(E52:AI52)=0,"",COUNTIF(E52:AI52,"Ü"))</f>
        <v/>
      </c>
      <c r="AP52" s="13">
        <f>IF(COUNTA(E52:AI52)=0,"",COUNTIF(E52:AI52,"D"))</f>
        <v/>
      </c>
      <c r="AQ52" s="13">
        <f>IF(COUNTA(E52:AI52)=0,"",COUNTIF(E52:AI52,"M"))</f>
        <v/>
      </c>
      <c r="AR52" s="13">
        <f>IF(COUNTA(E52:AI52)=0,"",AN52+AO52+AP52)</f>
        <v/>
      </c>
      <c r="AS52" s="13">
        <f>IF(COUNTA(E52:AI52)=0,"",MAX(0,30-AR52))</f>
        <v/>
      </c>
      <c r="AT52" s="11" t="n"/>
    </row>
    <row r="53">
      <c r="A53" s="14" t="n">
        <v>48</v>
      </c>
      <c r="B53" s="15" t="n"/>
      <c r="C53" s="14" t="n"/>
      <c r="D53" s="15" t="n"/>
      <c r="E53" s="11" t="n"/>
      <c r="F53" s="11" t="n"/>
      <c r="G53" s="11" t="n"/>
      <c r="H53" s="11" t="n"/>
      <c r="I53" s="11" t="n"/>
      <c r="J53" s="11" t="n"/>
      <c r="K53" s="11" t="n"/>
      <c r="L53" s="11" t="n"/>
      <c r="M53" s="11" t="n"/>
      <c r="N53" s="11" t="n"/>
      <c r="O53" s="11" t="n"/>
      <c r="P53" s="11" t="n"/>
      <c r="Q53" s="11" t="n"/>
      <c r="R53" s="11" t="n"/>
      <c r="S53" s="11" t="n"/>
      <c r="T53" s="11" t="n"/>
      <c r="U53" s="11" t="n"/>
      <c r="V53" s="11" t="n"/>
      <c r="W53" s="11" t="n"/>
      <c r="X53" s="11" t="n"/>
      <c r="Y53" s="11" t="n"/>
      <c r="Z53" s="11" t="n"/>
      <c r="AA53" s="11" t="n"/>
      <c r="AB53" s="11" t="n"/>
      <c r="AC53" s="11" t="n"/>
      <c r="AD53" s="11" t="n"/>
      <c r="AE53" s="11" t="n"/>
      <c r="AF53" s="11" t="n"/>
      <c r="AG53" s="11" t="n"/>
      <c r="AH53" s="11" t="n"/>
      <c r="AI53" s="11" t="n"/>
      <c r="AJ53" s="13">
        <f>IF(COUNTA(E53:AI53)=0,"",COUNTIF(E53:AI53,"Ç"))</f>
        <v/>
      </c>
      <c r="AK53" s="13">
        <f>IF(COUNTA(E53:AI53)=0,"",COUNTIF(E53:AI53,"H"))</f>
        <v/>
      </c>
      <c r="AL53" s="13">
        <f>IF(COUNTA(E53:AI53)=0,"",COUNTIF(E53:AI53,"B"))</f>
        <v/>
      </c>
      <c r="AM53" s="13">
        <f>IF(COUNTA(E53:AI53)=0,"",COUNTIF(E53:AI53,"Y"))</f>
        <v/>
      </c>
      <c r="AN53" s="13">
        <f>IF(COUNTA(E53:AI53)=0,"",COUNTIF(E53:AI53,"R"))</f>
        <v/>
      </c>
      <c r="AO53" s="13">
        <f>IF(COUNTA(E53:AI53)=0,"",COUNTIF(E53:AI53,"Ü"))</f>
        <v/>
      </c>
      <c r="AP53" s="13">
        <f>IF(COUNTA(E53:AI53)=0,"",COUNTIF(E53:AI53,"D"))</f>
        <v/>
      </c>
      <c r="AQ53" s="13">
        <f>IF(COUNTA(E53:AI53)=0,"",COUNTIF(E53:AI53,"M"))</f>
        <v/>
      </c>
      <c r="AR53" s="13">
        <f>IF(COUNTA(E53:AI53)=0,"",AN53+AO53+AP53)</f>
        <v/>
      </c>
      <c r="AS53" s="13">
        <f>IF(COUNTA(E53:AI53)=0,"",MAX(0,30-AR53))</f>
        <v/>
      </c>
      <c r="AT53" s="11" t="n"/>
    </row>
    <row r="54">
      <c r="A54" s="11" t="n">
        <v>49</v>
      </c>
      <c r="B54" s="12" t="n"/>
      <c r="C54" s="11" t="n"/>
      <c r="D54" s="12" t="n"/>
      <c r="E54" s="11" t="n"/>
      <c r="F54" s="11" t="n"/>
      <c r="G54" s="11" t="n"/>
      <c r="H54" s="11" t="n"/>
      <c r="I54" s="11" t="n"/>
      <c r="J54" s="11" t="n"/>
      <c r="K54" s="11" t="n"/>
      <c r="L54" s="11" t="n"/>
      <c r="M54" s="11" t="n"/>
      <c r="N54" s="11" t="n"/>
      <c r="O54" s="11" t="n"/>
      <c r="P54" s="11" t="n"/>
      <c r="Q54" s="11" t="n"/>
      <c r="R54" s="11" t="n"/>
      <c r="S54" s="11" t="n"/>
      <c r="T54" s="11" t="n"/>
      <c r="U54" s="11" t="n"/>
      <c r="V54" s="11" t="n"/>
      <c r="W54" s="11" t="n"/>
      <c r="X54" s="11" t="n"/>
      <c r="Y54" s="11" t="n"/>
      <c r="Z54" s="11" t="n"/>
      <c r="AA54" s="11" t="n"/>
      <c r="AB54" s="11" t="n"/>
      <c r="AC54" s="11" t="n"/>
      <c r="AD54" s="11" t="n"/>
      <c r="AE54" s="11" t="n"/>
      <c r="AF54" s="11" t="n"/>
      <c r="AG54" s="11" t="n"/>
      <c r="AH54" s="11" t="n"/>
      <c r="AI54" s="11" t="n"/>
      <c r="AJ54" s="13">
        <f>IF(COUNTA(E54:AI54)=0,"",COUNTIF(E54:AI54,"Ç"))</f>
        <v/>
      </c>
      <c r="AK54" s="13">
        <f>IF(COUNTA(E54:AI54)=0,"",COUNTIF(E54:AI54,"H"))</f>
        <v/>
      </c>
      <c r="AL54" s="13">
        <f>IF(COUNTA(E54:AI54)=0,"",COUNTIF(E54:AI54,"B"))</f>
        <v/>
      </c>
      <c r="AM54" s="13">
        <f>IF(COUNTA(E54:AI54)=0,"",COUNTIF(E54:AI54,"Y"))</f>
        <v/>
      </c>
      <c r="AN54" s="13">
        <f>IF(COUNTA(E54:AI54)=0,"",COUNTIF(E54:AI54,"R"))</f>
        <v/>
      </c>
      <c r="AO54" s="13">
        <f>IF(COUNTA(E54:AI54)=0,"",COUNTIF(E54:AI54,"Ü"))</f>
        <v/>
      </c>
      <c r="AP54" s="13">
        <f>IF(COUNTA(E54:AI54)=0,"",COUNTIF(E54:AI54,"D"))</f>
        <v/>
      </c>
      <c r="AQ54" s="13">
        <f>IF(COUNTA(E54:AI54)=0,"",COUNTIF(E54:AI54,"M"))</f>
        <v/>
      </c>
      <c r="AR54" s="13">
        <f>IF(COUNTA(E54:AI54)=0,"",AN54+AO54+AP54)</f>
        <v/>
      </c>
      <c r="AS54" s="13">
        <f>IF(COUNTA(E54:AI54)=0,"",MAX(0,30-AR54))</f>
        <v/>
      </c>
      <c r="AT54" s="11" t="n"/>
    </row>
    <row r="55">
      <c r="A55" s="14" t="n">
        <v>50</v>
      </c>
      <c r="B55" s="15" t="n"/>
      <c r="C55" s="14" t="n"/>
      <c r="D55" s="15" t="n"/>
      <c r="E55" s="11" t="n"/>
      <c r="F55" s="11" t="n"/>
      <c r="G55" s="11" t="n"/>
      <c r="H55" s="11" t="n"/>
      <c r="I55" s="11" t="n"/>
      <c r="J55" s="11" t="n"/>
      <c r="K55" s="11" t="n"/>
      <c r="L55" s="11" t="n"/>
      <c r="M55" s="11" t="n"/>
      <c r="N55" s="11" t="n"/>
      <c r="O55" s="11" t="n"/>
      <c r="P55" s="11" t="n"/>
      <c r="Q55" s="11" t="n"/>
      <c r="R55" s="11" t="n"/>
      <c r="S55" s="11" t="n"/>
      <c r="T55" s="11" t="n"/>
      <c r="U55" s="11" t="n"/>
      <c r="V55" s="11" t="n"/>
      <c r="W55" s="11" t="n"/>
      <c r="X55" s="11" t="n"/>
      <c r="Y55" s="11" t="n"/>
      <c r="Z55" s="11" t="n"/>
      <c r="AA55" s="11" t="n"/>
      <c r="AB55" s="11" t="n"/>
      <c r="AC55" s="11" t="n"/>
      <c r="AD55" s="11" t="n"/>
      <c r="AE55" s="11" t="n"/>
      <c r="AF55" s="11" t="n"/>
      <c r="AG55" s="11" t="n"/>
      <c r="AH55" s="11" t="n"/>
      <c r="AI55" s="11" t="n"/>
      <c r="AJ55" s="13">
        <f>IF(COUNTA(E55:AI55)=0,"",COUNTIF(E55:AI55,"Ç"))</f>
        <v/>
      </c>
      <c r="AK55" s="13">
        <f>IF(COUNTA(E55:AI55)=0,"",COUNTIF(E55:AI55,"H"))</f>
        <v/>
      </c>
      <c r="AL55" s="13">
        <f>IF(COUNTA(E55:AI55)=0,"",COUNTIF(E55:AI55,"B"))</f>
        <v/>
      </c>
      <c r="AM55" s="13">
        <f>IF(COUNTA(E55:AI55)=0,"",COUNTIF(E55:AI55,"Y"))</f>
        <v/>
      </c>
      <c r="AN55" s="13">
        <f>IF(COUNTA(E55:AI55)=0,"",COUNTIF(E55:AI55,"R"))</f>
        <v/>
      </c>
      <c r="AO55" s="13">
        <f>IF(COUNTA(E55:AI55)=0,"",COUNTIF(E55:AI55,"Ü"))</f>
        <v/>
      </c>
      <c r="AP55" s="13">
        <f>IF(COUNTA(E55:AI55)=0,"",COUNTIF(E55:AI55,"D"))</f>
        <v/>
      </c>
      <c r="AQ55" s="13">
        <f>IF(COUNTA(E55:AI55)=0,"",COUNTIF(E55:AI55,"M"))</f>
        <v/>
      </c>
      <c r="AR55" s="13">
        <f>IF(COUNTA(E55:AI55)=0,"",AN55+AO55+AP55)</f>
        <v/>
      </c>
      <c r="AS55" s="13">
        <f>IF(COUNTA(E55:AI55)=0,"",MAX(0,30-AR55))</f>
        <v/>
      </c>
      <c r="AT55" s="11" t="n"/>
    </row>
    <row r="56">
      <c r="A56" s="16" t="n"/>
      <c r="B56" s="17" t="inlineStr">
        <is>
          <t>TOPLAM</t>
        </is>
      </c>
      <c r="C56" s="16" t="n"/>
      <c r="D56" s="16" t="n"/>
      <c r="E56" s="16" t="n"/>
      <c r="F56" s="16" t="n"/>
      <c r="G56" s="16" t="n"/>
      <c r="H56" s="16" t="n"/>
      <c r="I56" s="16" t="n"/>
      <c r="J56" s="16" t="n"/>
      <c r="K56" s="16" t="n"/>
      <c r="L56" s="16" t="n"/>
      <c r="M56" s="16" t="n"/>
      <c r="N56" s="16" t="n"/>
      <c r="O56" s="16" t="n"/>
      <c r="P56" s="16" t="n"/>
      <c r="Q56" s="16" t="n"/>
      <c r="R56" s="16" t="n"/>
      <c r="S56" s="16" t="n"/>
      <c r="T56" s="16" t="n"/>
      <c r="U56" s="16" t="n"/>
      <c r="V56" s="16" t="n"/>
      <c r="W56" s="16" t="n"/>
      <c r="X56" s="16" t="n"/>
      <c r="Y56" s="16" t="n"/>
      <c r="Z56" s="16" t="n"/>
      <c r="AA56" s="16" t="n"/>
      <c r="AB56" s="16" t="n"/>
      <c r="AC56" s="16" t="n"/>
      <c r="AD56" s="16" t="n"/>
      <c r="AE56" s="16" t="n"/>
      <c r="AF56" s="16" t="n"/>
      <c r="AG56" s="16" t="n"/>
      <c r="AH56" s="16" t="n"/>
      <c r="AI56" s="16" t="n"/>
      <c r="AJ56" s="18">
        <f>SUM(AJ6:AJ55)</f>
        <v/>
      </c>
      <c r="AK56" s="18">
        <f>SUM(AK6:AK55)</f>
        <v/>
      </c>
      <c r="AL56" s="18">
        <f>SUM(AL6:AL55)</f>
        <v/>
      </c>
      <c r="AM56" s="18">
        <f>SUM(AM6:AM55)</f>
        <v/>
      </c>
      <c r="AN56" s="18">
        <f>SUM(AN6:AN55)</f>
        <v/>
      </c>
      <c r="AO56" s="18">
        <f>SUM(AO6:AO55)</f>
        <v/>
      </c>
      <c r="AP56" s="18">
        <f>SUM(AP6:AP55)</f>
        <v/>
      </c>
      <c r="AQ56" s="18">
        <f>SUM(AQ6:AQ55)</f>
        <v/>
      </c>
      <c r="AR56" s="18">
        <f>SUM(AR6:AR55)</f>
        <v/>
      </c>
      <c r="AS56" s="18">
        <f>SUM(AS6:AS55)</f>
        <v/>
      </c>
      <c r="AT56" s="18">
        <f>SUM(AT6:AT55)</f>
        <v/>
      </c>
    </row>
    <row r="58">
      <c r="B58" s="5" t="inlineStr">
        <is>
          <t>Kodlar:</t>
        </is>
      </c>
      <c r="D58" s="19" t="inlineStr">
        <is>
          <t>Ç</t>
        </is>
      </c>
      <c r="E58" s="20" t="inlineStr">
        <is>
          <t>Çalıştı</t>
        </is>
      </c>
      <c r="H58" s="21" t="inlineStr">
        <is>
          <t>H</t>
        </is>
      </c>
      <c r="I58" s="20" t="inlineStr">
        <is>
          <t>Hafta tatili</t>
        </is>
      </c>
      <c r="L58" s="22" t="inlineStr">
        <is>
          <t>B</t>
        </is>
      </c>
      <c r="M58" s="20" t="inlineStr">
        <is>
          <t>Resmî tatil</t>
        </is>
      </c>
      <c r="P58" s="23" t="inlineStr">
        <is>
          <t>Y</t>
        </is>
      </c>
      <c r="Q58" s="20" t="inlineStr">
        <is>
          <t>Yıllık izin</t>
        </is>
      </c>
      <c r="T58" s="24" t="inlineStr">
        <is>
          <t>R</t>
        </is>
      </c>
      <c r="U58" s="20" t="inlineStr">
        <is>
          <t>Raporlu</t>
        </is>
      </c>
      <c r="X58" s="25" t="inlineStr">
        <is>
          <t>Ü</t>
        </is>
      </c>
      <c r="Y58" s="20" t="inlineStr">
        <is>
          <t>Ücretsiz izin</t>
        </is>
      </c>
      <c r="AB58" s="26" t="inlineStr">
        <is>
          <t>D</t>
        </is>
      </c>
      <c r="AC58" s="20" t="inlineStr">
        <is>
          <t>Devamsız</t>
        </is>
      </c>
      <c r="AF58" s="27" t="inlineStr">
        <is>
          <t>M</t>
        </is>
      </c>
      <c r="AG58" s="20" t="inlineStr">
        <is>
          <t>Mazeret izni</t>
        </is>
      </c>
    </row>
    <row r="60">
      <c r="B60" s="8" t="inlineStr">
        <is>
          <t>SGK prim günü, ayı 30 gün kabul eden tam ay çalışanlar içindir; ay içinde işe giren ya da ayrılan personelde gün sayısını elle düzeltin.</t>
        </is>
      </c>
    </row>
    <row r="61">
      <c r="B61" s="28" t="inlineStr">
        <is>
          <t>Bu şablon Mertsis Digital tarafından ücretsiz sunulur. Puantajı giriş-çıkıştan kendiliğinden çıkarmak ve Luca/Logo'ya tek tıkla aktarmak için: mertsisdigital.com</t>
        </is>
      </c>
    </row>
  </sheetData>
  <mergeCells count="19">
    <mergeCell ref="C4:C5"/>
    <mergeCell ref="A1:AS1"/>
    <mergeCell ref="AN4:AN5"/>
    <mergeCell ref="D4:D5"/>
    <mergeCell ref="AR4:AR5"/>
    <mergeCell ref="AT4:AT5"/>
    <mergeCell ref="AQ4:AQ5"/>
    <mergeCell ref="AM4:AM5"/>
    <mergeCell ref="AO4:AO5"/>
    <mergeCell ref="A4:A5"/>
    <mergeCell ref="C3:E3"/>
    <mergeCell ref="AJ4:AJ5"/>
    <mergeCell ref="AL4:AL5"/>
    <mergeCell ref="Q3:V3"/>
    <mergeCell ref="B4:B5"/>
    <mergeCell ref="I3:L3"/>
    <mergeCell ref="AP4:AP5"/>
    <mergeCell ref="AS4:AS5"/>
    <mergeCell ref="AK4:AK5"/>
  </mergeCells>
  <conditionalFormatting sqref="E6:AI55">
    <cfRule type="cellIs" priority="1" operator="equal" dxfId="0">
      <formula>"Ç"</formula>
    </cfRule>
    <cfRule type="cellIs" priority="2" operator="equal" dxfId="1">
      <formula>"H"</formula>
    </cfRule>
    <cfRule type="cellIs" priority="3" operator="equal" dxfId="2">
      <formula>"B"</formula>
    </cfRule>
    <cfRule type="cellIs" priority="4" operator="equal" dxfId="3">
      <formula>"Y"</formula>
    </cfRule>
    <cfRule type="cellIs" priority="5" operator="equal" dxfId="4">
      <formula>"R"</formula>
    </cfRule>
    <cfRule type="cellIs" priority="6" operator="equal" dxfId="5">
      <formula>"Ü"</formula>
    </cfRule>
    <cfRule type="cellIs" priority="7" operator="equal" dxfId="6">
      <formula>"D"</formula>
    </cfRule>
    <cfRule type="cellIs" priority="8" operator="equal" dxfId="7">
      <formula>"M"</formula>
    </cfRule>
  </conditionalFormatting>
  <conditionalFormatting sqref="E4:AI5">
    <cfRule type="expression" priority="9" dxfId="8">
      <formula>OR(E$5="Ct",E$5="Pz")</formula>
    </cfRule>
  </conditionalFormatting>
  <conditionalFormatting sqref="AT6:AT55">
    <cfRule type="cellIs" priority="10" operator="greaterThan" dxfId="9">
      <formula>0</formula>
    </cfRule>
  </conditionalFormatting>
  <dataValidations count="1">
    <dataValidation sqref="E6:AI55" showDropDown="0" showInputMessage="0" showErrorMessage="0" allowBlank="1" errorTitle="Geçersiz kod" error="Lütfen listeden bir kod seçin: Ç, H, B, Y, R, Ü, D, M" promptTitle="Kod" prompt="Ç çalıştı · H hafta tatili · B resmî tatil · Y yıllık izin · R rapor · Ü ücretsiz izin · D devamsız · M mazeret" type="list">
      <formula1>"Ç,H,B,Y,R,Ü,D,M"</formula1>
    </dataValidation>
  </dataValidations>
  <hyperlinks>
    <hyperlink xmlns:r="http://schemas.openxmlformats.org/officeDocument/2006/relationships" ref="B61" r:id="rId1"/>
  </hyperlinks>
  <printOptions horizontalCentered="1"/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5"/>
  <sheetViews>
    <sheetView showGridLines="0"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14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14" customWidth="1" min="16" max="16"/>
    <col width="14" customWidth="1" min="17" max="17"/>
    <col width="14" customWidth="1" min="18" max="18"/>
  </cols>
  <sheetData>
    <row r="1" ht="30" customHeight="1">
      <c r="A1" s="29" t="inlineStr">
        <is>
          <t>YILLIK FAZLA MESAİ TAKİBİ · 270 SAAT SINIRI</t>
        </is>
      </c>
    </row>
    <row r="3">
      <c r="A3" s="30" t="inlineStr">
        <is>
          <t>No</t>
        </is>
      </c>
      <c r="B3" s="30" t="inlineStr">
        <is>
          <t>Ad Soyad</t>
        </is>
      </c>
      <c r="C3" s="30" t="inlineStr">
        <is>
          <t>Departman</t>
        </is>
      </c>
      <c r="D3" s="30" t="inlineStr">
        <is>
          <t>Oca</t>
        </is>
      </c>
      <c r="E3" s="30" t="inlineStr">
        <is>
          <t>Şub</t>
        </is>
      </c>
      <c r="F3" s="30" t="inlineStr">
        <is>
          <t>Mar</t>
        </is>
      </c>
      <c r="G3" s="30" t="inlineStr">
        <is>
          <t>Nis</t>
        </is>
      </c>
      <c r="H3" s="30" t="inlineStr">
        <is>
          <t>May</t>
        </is>
      </c>
      <c r="I3" s="30" t="inlineStr">
        <is>
          <t>Haz</t>
        </is>
      </c>
      <c r="J3" s="30" t="inlineStr">
        <is>
          <t>Tem</t>
        </is>
      </c>
      <c r="K3" s="30" t="inlineStr">
        <is>
          <t>Ağu</t>
        </is>
      </c>
      <c r="L3" s="30" t="inlineStr">
        <is>
          <t>Eyl</t>
        </is>
      </c>
      <c r="M3" s="30" t="inlineStr">
        <is>
          <t>Eki</t>
        </is>
      </c>
      <c r="N3" s="30" t="inlineStr">
        <is>
          <t>Kas</t>
        </is>
      </c>
      <c r="O3" s="30" t="inlineStr">
        <is>
          <t>Ara</t>
        </is>
      </c>
      <c r="P3" s="31" t="inlineStr">
        <is>
          <t>Yıllık toplam</t>
        </is>
      </c>
      <c r="Q3" s="31" t="inlineStr">
        <is>
          <t>270'e kalan</t>
        </is>
      </c>
      <c r="R3" s="31" t="inlineStr">
        <is>
          <t>Durum</t>
        </is>
      </c>
    </row>
    <row r="4">
      <c r="A4" s="11" t="n">
        <v>1</v>
      </c>
      <c r="B4" s="12" t="n"/>
      <c r="C4" s="12" t="n"/>
      <c r="D4" s="11" t="n"/>
      <c r="E4" s="11" t="n"/>
      <c r="F4" s="11" t="n"/>
      <c r="G4" s="11" t="n"/>
      <c r="H4" s="11" t="n"/>
      <c r="I4" s="11" t="n"/>
      <c r="J4" s="11" t="n"/>
      <c r="K4" s="11" t="n"/>
      <c r="L4" s="11" t="n"/>
      <c r="M4" s="11" t="n"/>
      <c r="N4" s="11" t="n"/>
      <c r="O4" s="11" t="n"/>
      <c r="P4" s="11">
        <f>SUM(D4:O4)</f>
        <v/>
      </c>
      <c r="Q4" s="11">
        <f>MAX(0,270-P4)</f>
        <v/>
      </c>
      <c r="R4" s="11">
        <f>IF(B4="","",IF(P4&gt;270,"SINIR AŞILDI",IF(P4&gt;=216,"%80 doldu","Uygun")))</f>
        <v/>
      </c>
    </row>
    <row r="5">
      <c r="A5" s="11" t="n">
        <v>2</v>
      </c>
      <c r="B5" s="12" t="n"/>
      <c r="C5" s="12" t="n"/>
      <c r="D5" s="11" t="n"/>
      <c r="E5" s="11" t="n"/>
      <c r="F5" s="11" t="n"/>
      <c r="G5" s="11" t="n"/>
      <c r="H5" s="11" t="n"/>
      <c r="I5" s="11" t="n"/>
      <c r="J5" s="11" t="n"/>
      <c r="K5" s="11" t="n"/>
      <c r="L5" s="11" t="n"/>
      <c r="M5" s="11" t="n"/>
      <c r="N5" s="11" t="n"/>
      <c r="O5" s="11" t="n"/>
      <c r="P5" s="11">
        <f>SUM(D5:O5)</f>
        <v/>
      </c>
      <c r="Q5" s="11">
        <f>MAX(0,270-P5)</f>
        <v/>
      </c>
      <c r="R5" s="11">
        <f>IF(B5="","",IF(P5&gt;270,"SINIR AŞILDI",IF(P5&gt;=216,"%80 doldu","Uygun")))</f>
        <v/>
      </c>
    </row>
    <row r="6">
      <c r="A6" s="11" t="n">
        <v>3</v>
      </c>
      <c r="B6" s="12" t="n"/>
      <c r="C6" s="12" t="n"/>
      <c r="D6" s="11" t="n"/>
      <c r="E6" s="11" t="n"/>
      <c r="F6" s="11" t="n"/>
      <c r="G6" s="11" t="n"/>
      <c r="H6" s="11" t="n"/>
      <c r="I6" s="11" t="n"/>
      <c r="J6" s="11" t="n"/>
      <c r="K6" s="11" t="n"/>
      <c r="L6" s="11" t="n"/>
      <c r="M6" s="11" t="n"/>
      <c r="N6" s="11" t="n"/>
      <c r="O6" s="11" t="n"/>
      <c r="P6" s="11">
        <f>SUM(D6:O6)</f>
        <v/>
      </c>
      <c r="Q6" s="11">
        <f>MAX(0,270-P6)</f>
        <v/>
      </c>
      <c r="R6" s="11">
        <f>IF(B6="","",IF(P6&gt;270,"SINIR AŞILDI",IF(P6&gt;=216,"%80 doldu","Uygun")))</f>
        <v/>
      </c>
    </row>
    <row r="7">
      <c r="A7" s="11" t="n">
        <v>4</v>
      </c>
      <c r="B7" s="12" t="n"/>
      <c r="C7" s="12" t="n"/>
      <c r="D7" s="11" t="n"/>
      <c r="E7" s="11" t="n"/>
      <c r="F7" s="11" t="n"/>
      <c r="G7" s="11" t="n"/>
      <c r="H7" s="11" t="n"/>
      <c r="I7" s="11" t="n"/>
      <c r="J7" s="11" t="n"/>
      <c r="K7" s="11" t="n"/>
      <c r="L7" s="11" t="n"/>
      <c r="M7" s="11" t="n"/>
      <c r="N7" s="11" t="n"/>
      <c r="O7" s="11" t="n"/>
      <c r="P7" s="11">
        <f>SUM(D7:O7)</f>
        <v/>
      </c>
      <c r="Q7" s="11">
        <f>MAX(0,270-P7)</f>
        <v/>
      </c>
      <c r="R7" s="11">
        <f>IF(B7="","",IF(P7&gt;270,"SINIR AŞILDI",IF(P7&gt;=216,"%80 doldu","Uygun")))</f>
        <v/>
      </c>
    </row>
    <row r="8">
      <c r="A8" s="11" t="n">
        <v>5</v>
      </c>
      <c r="B8" s="12" t="n"/>
      <c r="C8" s="12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  <c r="N8" s="11" t="n"/>
      <c r="O8" s="11" t="n"/>
      <c r="P8" s="11">
        <f>SUM(D8:O8)</f>
        <v/>
      </c>
      <c r="Q8" s="11">
        <f>MAX(0,270-P8)</f>
        <v/>
      </c>
      <c r="R8" s="11">
        <f>IF(B8="","",IF(P8&gt;270,"SINIR AŞILDI",IF(P8&gt;=216,"%80 doldu","Uygun")))</f>
        <v/>
      </c>
    </row>
    <row r="9">
      <c r="A9" s="11" t="n">
        <v>6</v>
      </c>
      <c r="B9" s="12" t="n"/>
      <c r="C9" s="12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1" t="n"/>
      <c r="P9" s="11">
        <f>SUM(D9:O9)</f>
        <v/>
      </c>
      <c r="Q9" s="11">
        <f>MAX(0,270-P9)</f>
        <v/>
      </c>
      <c r="R9" s="11">
        <f>IF(B9="","",IF(P9&gt;270,"SINIR AŞILDI",IF(P9&gt;=216,"%80 doldu","Uygun")))</f>
        <v/>
      </c>
    </row>
    <row r="10">
      <c r="A10" s="11" t="n">
        <v>7</v>
      </c>
      <c r="B10" s="12" t="n"/>
      <c r="C10" s="12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  <c r="O10" s="11" t="n"/>
      <c r="P10" s="11">
        <f>SUM(D10:O10)</f>
        <v/>
      </c>
      <c r="Q10" s="11">
        <f>MAX(0,270-P10)</f>
        <v/>
      </c>
      <c r="R10" s="11">
        <f>IF(B10="","",IF(P10&gt;270,"SINIR AŞILDI",IF(P10&gt;=216,"%80 doldu","Uygun")))</f>
        <v/>
      </c>
    </row>
    <row r="11">
      <c r="A11" s="11" t="n">
        <v>8</v>
      </c>
      <c r="B11" s="12" t="n"/>
      <c r="C11" s="12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  <c r="P11" s="11">
        <f>SUM(D11:O11)</f>
        <v/>
      </c>
      <c r="Q11" s="11">
        <f>MAX(0,270-P11)</f>
        <v/>
      </c>
      <c r="R11" s="11">
        <f>IF(B11="","",IF(P11&gt;270,"SINIR AŞILDI",IF(P11&gt;=216,"%80 doldu","Uygun")))</f>
        <v/>
      </c>
    </row>
    <row r="12">
      <c r="A12" s="11" t="n">
        <v>9</v>
      </c>
      <c r="B12" s="12" t="n"/>
      <c r="C12" s="12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/>
      <c r="P12" s="11">
        <f>SUM(D12:O12)</f>
        <v/>
      </c>
      <c r="Q12" s="11">
        <f>MAX(0,270-P12)</f>
        <v/>
      </c>
      <c r="R12" s="11">
        <f>IF(B12="","",IF(P12&gt;270,"SINIR AŞILDI",IF(P12&gt;=216,"%80 doldu","Uygun")))</f>
        <v/>
      </c>
    </row>
    <row r="13">
      <c r="A13" s="11" t="n">
        <v>10</v>
      </c>
      <c r="B13" s="12" t="n"/>
      <c r="C13" s="12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  <c r="O13" s="11" t="n"/>
      <c r="P13" s="11">
        <f>SUM(D13:O13)</f>
        <v/>
      </c>
      <c r="Q13" s="11">
        <f>MAX(0,270-P13)</f>
        <v/>
      </c>
      <c r="R13" s="11">
        <f>IF(B13="","",IF(P13&gt;270,"SINIR AŞILDI",IF(P13&gt;=216,"%80 doldu","Uygun")))</f>
        <v/>
      </c>
    </row>
    <row r="14">
      <c r="A14" s="11" t="n">
        <v>11</v>
      </c>
      <c r="B14" s="12" t="n"/>
      <c r="C14" s="12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1" t="n"/>
      <c r="O14" s="11" t="n"/>
      <c r="P14" s="11">
        <f>SUM(D14:O14)</f>
        <v/>
      </c>
      <c r="Q14" s="11">
        <f>MAX(0,270-P14)</f>
        <v/>
      </c>
      <c r="R14" s="11">
        <f>IF(B14="","",IF(P14&gt;270,"SINIR AŞILDI",IF(P14&gt;=216,"%80 doldu","Uygun")))</f>
        <v/>
      </c>
    </row>
    <row r="15">
      <c r="A15" s="11" t="n">
        <v>12</v>
      </c>
      <c r="B15" s="12" t="n"/>
      <c r="C15" s="12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>
        <f>SUM(D15:O15)</f>
        <v/>
      </c>
      <c r="Q15" s="11">
        <f>MAX(0,270-P15)</f>
        <v/>
      </c>
      <c r="R15" s="11">
        <f>IF(B15="","",IF(P15&gt;270,"SINIR AŞILDI",IF(P15&gt;=216,"%80 doldu","Uygun")))</f>
        <v/>
      </c>
    </row>
    <row r="16">
      <c r="A16" s="11" t="n">
        <v>13</v>
      </c>
      <c r="B16" s="12" t="n"/>
      <c r="C16" s="12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11">
        <f>SUM(D16:O16)</f>
        <v/>
      </c>
      <c r="Q16" s="11">
        <f>MAX(0,270-P16)</f>
        <v/>
      </c>
      <c r="R16" s="11">
        <f>IF(B16="","",IF(P16&gt;270,"SINIR AŞILDI",IF(P16&gt;=216,"%80 doldu","Uygun")))</f>
        <v/>
      </c>
    </row>
    <row r="17">
      <c r="A17" s="11" t="n">
        <v>14</v>
      </c>
      <c r="B17" s="12" t="n"/>
      <c r="C17" s="12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>
        <f>SUM(D17:O17)</f>
        <v/>
      </c>
      <c r="Q17" s="11">
        <f>MAX(0,270-P17)</f>
        <v/>
      </c>
      <c r="R17" s="11">
        <f>IF(B17="","",IF(P17&gt;270,"SINIR AŞILDI",IF(P17&gt;=216,"%80 doldu","Uygun")))</f>
        <v/>
      </c>
    </row>
    <row r="18">
      <c r="A18" s="11" t="n">
        <v>15</v>
      </c>
      <c r="B18" s="12" t="n"/>
      <c r="C18" s="12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11" t="n"/>
      <c r="P18" s="11">
        <f>SUM(D18:O18)</f>
        <v/>
      </c>
      <c r="Q18" s="11">
        <f>MAX(0,270-P18)</f>
        <v/>
      </c>
      <c r="R18" s="11">
        <f>IF(B18="","",IF(P18&gt;270,"SINIR AŞILDI",IF(P18&gt;=216,"%80 doldu","Uygun")))</f>
        <v/>
      </c>
    </row>
    <row r="19">
      <c r="A19" s="11" t="n">
        <v>16</v>
      </c>
      <c r="B19" s="12" t="n"/>
      <c r="C19" s="12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>
        <f>SUM(D19:O19)</f>
        <v/>
      </c>
      <c r="Q19" s="11">
        <f>MAX(0,270-P19)</f>
        <v/>
      </c>
      <c r="R19" s="11">
        <f>IF(B19="","",IF(P19&gt;270,"SINIR AŞILDI",IF(P19&gt;=216,"%80 doldu","Uygun")))</f>
        <v/>
      </c>
    </row>
    <row r="20">
      <c r="A20" s="11" t="n">
        <v>17</v>
      </c>
      <c r="B20" s="12" t="n"/>
      <c r="C20" s="12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1" t="n"/>
      <c r="O20" s="11" t="n"/>
      <c r="P20" s="11">
        <f>SUM(D20:O20)</f>
        <v/>
      </c>
      <c r="Q20" s="11">
        <f>MAX(0,270-P20)</f>
        <v/>
      </c>
      <c r="R20" s="11">
        <f>IF(B20="","",IF(P20&gt;270,"SINIR AŞILDI",IF(P20&gt;=216,"%80 doldu","Uygun")))</f>
        <v/>
      </c>
    </row>
    <row r="21">
      <c r="A21" s="11" t="n">
        <v>18</v>
      </c>
      <c r="B21" s="12" t="n"/>
      <c r="C21" s="12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1" t="n"/>
      <c r="O21" s="11" t="n"/>
      <c r="P21" s="11">
        <f>SUM(D21:O21)</f>
        <v/>
      </c>
      <c r="Q21" s="11">
        <f>MAX(0,270-P21)</f>
        <v/>
      </c>
      <c r="R21" s="11">
        <f>IF(B21="","",IF(P21&gt;270,"SINIR AŞILDI",IF(P21&gt;=216,"%80 doldu","Uygun")))</f>
        <v/>
      </c>
    </row>
    <row r="22">
      <c r="A22" s="11" t="n">
        <v>19</v>
      </c>
      <c r="B22" s="12" t="n"/>
      <c r="C22" s="12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1" t="n"/>
      <c r="P22" s="11">
        <f>SUM(D22:O22)</f>
        <v/>
      </c>
      <c r="Q22" s="11">
        <f>MAX(0,270-P22)</f>
        <v/>
      </c>
      <c r="R22" s="11">
        <f>IF(B22="","",IF(P22&gt;270,"SINIR AŞILDI",IF(P22&gt;=216,"%80 doldu","Uygun")))</f>
        <v/>
      </c>
    </row>
    <row r="23">
      <c r="A23" s="11" t="n">
        <v>20</v>
      </c>
      <c r="B23" s="12" t="n"/>
      <c r="C23" s="12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1" t="n"/>
      <c r="O23" s="11" t="n"/>
      <c r="P23" s="11">
        <f>SUM(D23:O23)</f>
        <v/>
      </c>
      <c r="Q23" s="11">
        <f>MAX(0,270-P23)</f>
        <v/>
      </c>
      <c r="R23" s="11">
        <f>IF(B23="","",IF(P23&gt;270,"SINIR AŞILDI",IF(P23&gt;=216,"%80 doldu","Uygun")))</f>
        <v/>
      </c>
    </row>
    <row r="24">
      <c r="A24" s="11" t="n">
        <v>21</v>
      </c>
      <c r="B24" s="12" t="n"/>
      <c r="C24" s="12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1" t="n"/>
      <c r="O24" s="11" t="n"/>
      <c r="P24" s="11">
        <f>SUM(D24:O24)</f>
        <v/>
      </c>
      <c r="Q24" s="11">
        <f>MAX(0,270-P24)</f>
        <v/>
      </c>
      <c r="R24" s="11">
        <f>IF(B24="","",IF(P24&gt;270,"SINIR AŞILDI",IF(P24&gt;=216,"%80 doldu","Uygun")))</f>
        <v/>
      </c>
    </row>
    <row r="25">
      <c r="A25" s="11" t="n">
        <v>22</v>
      </c>
      <c r="B25" s="12" t="n"/>
      <c r="C25" s="12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1" t="n"/>
      <c r="O25" s="11" t="n"/>
      <c r="P25" s="11">
        <f>SUM(D25:O25)</f>
        <v/>
      </c>
      <c r="Q25" s="11">
        <f>MAX(0,270-P25)</f>
        <v/>
      </c>
      <c r="R25" s="11">
        <f>IF(B25="","",IF(P25&gt;270,"SINIR AŞILDI",IF(P25&gt;=216,"%80 doldu","Uygun")))</f>
        <v/>
      </c>
    </row>
    <row r="26">
      <c r="A26" s="11" t="n">
        <v>23</v>
      </c>
      <c r="B26" s="12" t="n"/>
      <c r="C26" s="12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1" t="n"/>
      <c r="O26" s="11" t="n"/>
      <c r="P26" s="11">
        <f>SUM(D26:O26)</f>
        <v/>
      </c>
      <c r="Q26" s="11">
        <f>MAX(0,270-P26)</f>
        <v/>
      </c>
      <c r="R26" s="11">
        <f>IF(B26="","",IF(P26&gt;270,"SINIR AŞILDI",IF(P26&gt;=216,"%80 doldu","Uygun")))</f>
        <v/>
      </c>
    </row>
    <row r="27">
      <c r="A27" s="11" t="n">
        <v>24</v>
      </c>
      <c r="B27" s="12" t="n"/>
      <c r="C27" s="12" t="n"/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  <c r="M27" s="11" t="n"/>
      <c r="N27" s="11" t="n"/>
      <c r="O27" s="11" t="n"/>
      <c r="P27" s="11">
        <f>SUM(D27:O27)</f>
        <v/>
      </c>
      <c r="Q27" s="11">
        <f>MAX(0,270-P27)</f>
        <v/>
      </c>
      <c r="R27" s="11">
        <f>IF(B27="","",IF(P27&gt;270,"SINIR AŞILDI",IF(P27&gt;=216,"%80 doldu","Uygun")))</f>
        <v/>
      </c>
    </row>
    <row r="28">
      <c r="A28" s="11" t="n">
        <v>25</v>
      </c>
      <c r="B28" s="12" t="n"/>
      <c r="C28" s="12" t="n"/>
      <c r="D28" s="11" t="n"/>
      <c r="E28" s="11" t="n"/>
      <c r="F28" s="11" t="n"/>
      <c r="G28" s="11" t="n"/>
      <c r="H28" s="11" t="n"/>
      <c r="I28" s="11" t="n"/>
      <c r="J28" s="11" t="n"/>
      <c r="K28" s="11" t="n"/>
      <c r="L28" s="11" t="n"/>
      <c r="M28" s="11" t="n"/>
      <c r="N28" s="11" t="n"/>
      <c r="O28" s="11" t="n"/>
      <c r="P28" s="11">
        <f>SUM(D28:O28)</f>
        <v/>
      </c>
      <c r="Q28" s="11">
        <f>MAX(0,270-P28)</f>
        <v/>
      </c>
      <c r="R28" s="11">
        <f>IF(B28="","",IF(P28&gt;270,"SINIR AŞILDI",IF(P28&gt;=216,"%80 doldu","Uygun")))</f>
        <v/>
      </c>
    </row>
    <row r="29">
      <c r="A29" s="11" t="n">
        <v>26</v>
      </c>
      <c r="B29" s="12" t="n"/>
      <c r="C29" s="12" t="n"/>
      <c r="D29" s="11" t="n"/>
      <c r="E29" s="11" t="n"/>
      <c r="F29" s="11" t="n"/>
      <c r="G29" s="11" t="n"/>
      <c r="H29" s="11" t="n"/>
      <c r="I29" s="11" t="n"/>
      <c r="J29" s="11" t="n"/>
      <c r="K29" s="11" t="n"/>
      <c r="L29" s="11" t="n"/>
      <c r="M29" s="11" t="n"/>
      <c r="N29" s="11" t="n"/>
      <c r="O29" s="11" t="n"/>
      <c r="P29" s="11">
        <f>SUM(D29:O29)</f>
        <v/>
      </c>
      <c r="Q29" s="11">
        <f>MAX(0,270-P29)</f>
        <v/>
      </c>
      <c r="R29" s="11">
        <f>IF(B29="","",IF(P29&gt;270,"SINIR AŞILDI",IF(P29&gt;=216,"%80 doldu","Uygun")))</f>
        <v/>
      </c>
    </row>
    <row r="30">
      <c r="A30" s="11" t="n">
        <v>27</v>
      </c>
      <c r="B30" s="12" t="n"/>
      <c r="C30" s="12" t="n"/>
      <c r="D30" s="11" t="n"/>
      <c r="E30" s="11" t="n"/>
      <c r="F30" s="11" t="n"/>
      <c r="G30" s="11" t="n"/>
      <c r="H30" s="11" t="n"/>
      <c r="I30" s="11" t="n"/>
      <c r="J30" s="11" t="n"/>
      <c r="K30" s="11" t="n"/>
      <c r="L30" s="11" t="n"/>
      <c r="M30" s="11" t="n"/>
      <c r="N30" s="11" t="n"/>
      <c r="O30" s="11" t="n"/>
      <c r="P30" s="11">
        <f>SUM(D30:O30)</f>
        <v/>
      </c>
      <c r="Q30" s="11">
        <f>MAX(0,270-P30)</f>
        <v/>
      </c>
      <c r="R30" s="11">
        <f>IF(B30="","",IF(P30&gt;270,"SINIR AŞILDI",IF(P30&gt;=216,"%80 doldu","Uygun")))</f>
        <v/>
      </c>
    </row>
    <row r="31">
      <c r="A31" s="11" t="n">
        <v>28</v>
      </c>
      <c r="B31" s="12" t="n"/>
      <c r="C31" s="12" t="n"/>
      <c r="D31" s="11" t="n"/>
      <c r="E31" s="11" t="n"/>
      <c r="F31" s="11" t="n"/>
      <c r="G31" s="11" t="n"/>
      <c r="H31" s="11" t="n"/>
      <c r="I31" s="11" t="n"/>
      <c r="J31" s="11" t="n"/>
      <c r="K31" s="11" t="n"/>
      <c r="L31" s="11" t="n"/>
      <c r="M31" s="11" t="n"/>
      <c r="N31" s="11" t="n"/>
      <c r="O31" s="11" t="n"/>
      <c r="P31" s="11">
        <f>SUM(D31:O31)</f>
        <v/>
      </c>
      <c r="Q31" s="11">
        <f>MAX(0,270-P31)</f>
        <v/>
      </c>
      <c r="R31" s="11">
        <f>IF(B31="","",IF(P31&gt;270,"SINIR AŞILDI",IF(P31&gt;=216,"%80 doldu","Uygun")))</f>
        <v/>
      </c>
    </row>
    <row r="32">
      <c r="A32" s="11" t="n">
        <v>29</v>
      </c>
      <c r="B32" s="12" t="n"/>
      <c r="C32" s="12" t="n"/>
      <c r="D32" s="11" t="n"/>
      <c r="E32" s="11" t="n"/>
      <c r="F32" s="11" t="n"/>
      <c r="G32" s="11" t="n"/>
      <c r="H32" s="11" t="n"/>
      <c r="I32" s="11" t="n"/>
      <c r="J32" s="11" t="n"/>
      <c r="K32" s="11" t="n"/>
      <c r="L32" s="11" t="n"/>
      <c r="M32" s="11" t="n"/>
      <c r="N32" s="11" t="n"/>
      <c r="O32" s="11" t="n"/>
      <c r="P32" s="11">
        <f>SUM(D32:O32)</f>
        <v/>
      </c>
      <c r="Q32" s="11">
        <f>MAX(0,270-P32)</f>
        <v/>
      </c>
      <c r="R32" s="11">
        <f>IF(B32="","",IF(P32&gt;270,"SINIR AŞILDI",IF(P32&gt;=216,"%80 doldu","Uygun")))</f>
        <v/>
      </c>
    </row>
    <row r="33">
      <c r="A33" s="11" t="n">
        <v>30</v>
      </c>
      <c r="B33" s="12" t="n"/>
      <c r="C33" s="12" t="n"/>
      <c r="D33" s="11" t="n"/>
      <c r="E33" s="11" t="n"/>
      <c r="F33" s="11" t="n"/>
      <c r="G33" s="11" t="n"/>
      <c r="H33" s="11" t="n"/>
      <c r="I33" s="11" t="n"/>
      <c r="J33" s="11" t="n"/>
      <c r="K33" s="11" t="n"/>
      <c r="L33" s="11" t="n"/>
      <c r="M33" s="11" t="n"/>
      <c r="N33" s="11" t="n"/>
      <c r="O33" s="11" t="n"/>
      <c r="P33" s="11">
        <f>SUM(D33:O33)</f>
        <v/>
      </c>
      <c r="Q33" s="11">
        <f>MAX(0,270-P33)</f>
        <v/>
      </c>
      <c r="R33" s="11">
        <f>IF(B33="","",IF(P33&gt;270,"SINIR AŞILDI",IF(P33&gt;=216,"%80 doldu","Uygun")))</f>
        <v/>
      </c>
    </row>
    <row r="34">
      <c r="A34" s="11" t="n">
        <v>31</v>
      </c>
      <c r="B34" s="12" t="n"/>
      <c r="C34" s="12" t="n"/>
      <c r="D34" s="11" t="n"/>
      <c r="E34" s="11" t="n"/>
      <c r="F34" s="11" t="n"/>
      <c r="G34" s="11" t="n"/>
      <c r="H34" s="11" t="n"/>
      <c r="I34" s="11" t="n"/>
      <c r="J34" s="11" t="n"/>
      <c r="K34" s="11" t="n"/>
      <c r="L34" s="11" t="n"/>
      <c r="M34" s="11" t="n"/>
      <c r="N34" s="11" t="n"/>
      <c r="O34" s="11" t="n"/>
      <c r="P34" s="11">
        <f>SUM(D34:O34)</f>
        <v/>
      </c>
      <c r="Q34" s="11">
        <f>MAX(0,270-P34)</f>
        <v/>
      </c>
      <c r="R34" s="11">
        <f>IF(B34="","",IF(P34&gt;270,"SINIR AŞILDI",IF(P34&gt;=216,"%80 doldu","Uygun")))</f>
        <v/>
      </c>
    </row>
    <row r="35">
      <c r="A35" s="11" t="n">
        <v>32</v>
      </c>
      <c r="B35" s="12" t="n"/>
      <c r="C35" s="12" t="n"/>
      <c r="D35" s="11" t="n"/>
      <c r="E35" s="11" t="n"/>
      <c r="F35" s="11" t="n"/>
      <c r="G35" s="11" t="n"/>
      <c r="H35" s="11" t="n"/>
      <c r="I35" s="11" t="n"/>
      <c r="J35" s="11" t="n"/>
      <c r="K35" s="11" t="n"/>
      <c r="L35" s="11" t="n"/>
      <c r="M35" s="11" t="n"/>
      <c r="N35" s="11" t="n"/>
      <c r="O35" s="11" t="n"/>
      <c r="P35" s="11">
        <f>SUM(D35:O35)</f>
        <v/>
      </c>
      <c r="Q35" s="11">
        <f>MAX(0,270-P35)</f>
        <v/>
      </c>
      <c r="R35" s="11">
        <f>IF(B35="","",IF(P35&gt;270,"SINIR AŞILDI",IF(P35&gt;=216,"%80 doldu","Uygun")))</f>
        <v/>
      </c>
    </row>
    <row r="36">
      <c r="A36" s="11" t="n">
        <v>33</v>
      </c>
      <c r="B36" s="12" t="n"/>
      <c r="C36" s="12" t="n"/>
      <c r="D36" s="11" t="n"/>
      <c r="E36" s="11" t="n"/>
      <c r="F36" s="11" t="n"/>
      <c r="G36" s="11" t="n"/>
      <c r="H36" s="11" t="n"/>
      <c r="I36" s="11" t="n"/>
      <c r="J36" s="11" t="n"/>
      <c r="K36" s="11" t="n"/>
      <c r="L36" s="11" t="n"/>
      <c r="M36" s="11" t="n"/>
      <c r="N36" s="11" t="n"/>
      <c r="O36" s="11" t="n"/>
      <c r="P36" s="11">
        <f>SUM(D36:O36)</f>
        <v/>
      </c>
      <c r="Q36" s="11">
        <f>MAX(0,270-P36)</f>
        <v/>
      </c>
      <c r="R36" s="11">
        <f>IF(B36="","",IF(P36&gt;270,"SINIR AŞILDI",IF(P36&gt;=216,"%80 doldu","Uygun")))</f>
        <v/>
      </c>
    </row>
    <row r="37">
      <c r="A37" s="11" t="n">
        <v>34</v>
      </c>
      <c r="B37" s="12" t="n"/>
      <c r="C37" s="12" t="n"/>
      <c r="D37" s="11" t="n"/>
      <c r="E37" s="11" t="n"/>
      <c r="F37" s="11" t="n"/>
      <c r="G37" s="11" t="n"/>
      <c r="H37" s="11" t="n"/>
      <c r="I37" s="11" t="n"/>
      <c r="J37" s="11" t="n"/>
      <c r="K37" s="11" t="n"/>
      <c r="L37" s="11" t="n"/>
      <c r="M37" s="11" t="n"/>
      <c r="N37" s="11" t="n"/>
      <c r="O37" s="11" t="n"/>
      <c r="P37" s="11">
        <f>SUM(D37:O37)</f>
        <v/>
      </c>
      <c r="Q37" s="11">
        <f>MAX(0,270-P37)</f>
        <v/>
      </c>
      <c r="R37" s="11">
        <f>IF(B37="","",IF(P37&gt;270,"SINIR AŞILDI",IF(P37&gt;=216,"%80 doldu","Uygun")))</f>
        <v/>
      </c>
    </row>
    <row r="38">
      <c r="A38" s="11" t="n">
        <v>35</v>
      </c>
      <c r="B38" s="12" t="n"/>
      <c r="C38" s="12" t="n"/>
      <c r="D38" s="11" t="n"/>
      <c r="E38" s="11" t="n"/>
      <c r="F38" s="11" t="n"/>
      <c r="G38" s="11" t="n"/>
      <c r="H38" s="11" t="n"/>
      <c r="I38" s="11" t="n"/>
      <c r="J38" s="11" t="n"/>
      <c r="K38" s="11" t="n"/>
      <c r="L38" s="11" t="n"/>
      <c r="M38" s="11" t="n"/>
      <c r="N38" s="11" t="n"/>
      <c r="O38" s="11" t="n"/>
      <c r="P38" s="11">
        <f>SUM(D38:O38)</f>
        <v/>
      </c>
      <c r="Q38" s="11">
        <f>MAX(0,270-P38)</f>
        <v/>
      </c>
      <c r="R38" s="11">
        <f>IF(B38="","",IF(P38&gt;270,"SINIR AŞILDI",IF(P38&gt;=216,"%80 doldu","Uygun")))</f>
        <v/>
      </c>
    </row>
    <row r="39">
      <c r="A39" s="11" t="n">
        <v>36</v>
      </c>
      <c r="B39" s="12" t="n"/>
      <c r="C39" s="12" t="n"/>
      <c r="D39" s="11" t="n"/>
      <c r="E39" s="11" t="n"/>
      <c r="F39" s="11" t="n"/>
      <c r="G39" s="11" t="n"/>
      <c r="H39" s="11" t="n"/>
      <c r="I39" s="11" t="n"/>
      <c r="J39" s="11" t="n"/>
      <c r="K39" s="11" t="n"/>
      <c r="L39" s="11" t="n"/>
      <c r="M39" s="11" t="n"/>
      <c r="N39" s="11" t="n"/>
      <c r="O39" s="11" t="n"/>
      <c r="P39" s="11">
        <f>SUM(D39:O39)</f>
        <v/>
      </c>
      <c r="Q39" s="11">
        <f>MAX(0,270-P39)</f>
        <v/>
      </c>
      <c r="R39" s="11">
        <f>IF(B39="","",IF(P39&gt;270,"SINIR AŞILDI",IF(P39&gt;=216,"%80 doldu","Uygun")))</f>
        <v/>
      </c>
    </row>
    <row r="40">
      <c r="A40" s="11" t="n">
        <v>37</v>
      </c>
      <c r="B40" s="12" t="n"/>
      <c r="C40" s="12" t="n"/>
      <c r="D40" s="11" t="n"/>
      <c r="E40" s="11" t="n"/>
      <c r="F40" s="11" t="n"/>
      <c r="G40" s="11" t="n"/>
      <c r="H40" s="11" t="n"/>
      <c r="I40" s="11" t="n"/>
      <c r="J40" s="11" t="n"/>
      <c r="K40" s="11" t="n"/>
      <c r="L40" s="11" t="n"/>
      <c r="M40" s="11" t="n"/>
      <c r="N40" s="11" t="n"/>
      <c r="O40" s="11" t="n"/>
      <c r="P40" s="11">
        <f>SUM(D40:O40)</f>
        <v/>
      </c>
      <c r="Q40" s="11">
        <f>MAX(0,270-P40)</f>
        <v/>
      </c>
      <c r="R40" s="11">
        <f>IF(B40="","",IF(P40&gt;270,"SINIR AŞILDI",IF(P40&gt;=216,"%80 doldu","Uygun")))</f>
        <v/>
      </c>
    </row>
    <row r="41">
      <c r="A41" s="11" t="n">
        <v>38</v>
      </c>
      <c r="B41" s="12" t="n"/>
      <c r="C41" s="12" t="n"/>
      <c r="D41" s="11" t="n"/>
      <c r="E41" s="11" t="n"/>
      <c r="F41" s="11" t="n"/>
      <c r="G41" s="11" t="n"/>
      <c r="H41" s="11" t="n"/>
      <c r="I41" s="11" t="n"/>
      <c r="J41" s="11" t="n"/>
      <c r="K41" s="11" t="n"/>
      <c r="L41" s="11" t="n"/>
      <c r="M41" s="11" t="n"/>
      <c r="N41" s="11" t="n"/>
      <c r="O41" s="11" t="n"/>
      <c r="P41" s="11">
        <f>SUM(D41:O41)</f>
        <v/>
      </c>
      <c r="Q41" s="11">
        <f>MAX(0,270-P41)</f>
        <v/>
      </c>
      <c r="R41" s="11">
        <f>IF(B41="","",IF(P41&gt;270,"SINIR AŞILDI",IF(P41&gt;=216,"%80 doldu","Uygun")))</f>
        <v/>
      </c>
    </row>
    <row r="42">
      <c r="A42" s="11" t="n">
        <v>39</v>
      </c>
      <c r="B42" s="12" t="n"/>
      <c r="C42" s="12" t="n"/>
      <c r="D42" s="11" t="n"/>
      <c r="E42" s="11" t="n"/>
      <c r="F42" s="11" t="n"/>
      <c r="G42" s="11" t="n"/>
      <c r="H42" s="11" t="n"/>
      <c r="I42" s="11" t="n"/>
      <c r="J42" s="11" t="n"/>
      <c r="K42" s="11" t="n"/>
      <c r="L42" s="11" t="n"/>
      <c r="M42" s="11" t="n"/>
      <c r="N42" s="11" t="n"/>
      <c r="O42" s="11" t="n"/>
      <c r="P42" s="11">
        <f>SUM(D42:O42)</f>
        <v/>
      </c>
      <c r="Q42" s="11">
        <f>MAX(0,270-P42)</f>
        <v/>
      </c>
      <c r="R42" s="11">
        <f>IF(B42="","",IF(P42&gt;270,"SINIR AŞILDI",IF(P42&gt;=216,"%80 doldu","Uygun")))</f>
        <v/>
      </c>
    </row>
    <row r="43">
      <c r="A43" s="11" t="n">
        <v>40</v>
      </c>
      <c r="B43" s="12" t="n"/>
      <c r="C43" s="12" t="n"/>
      <c r="D43" s="11" t="n"/>
      <c r="E43" s="11" t="n"/>
      <c r="F43" s="11" t="n"/>
      <c r="G43" s="11" t="n"/>
      <c r="H43" s="11" t="n"/>
      <c r="I43" s="11" t="n"/>
      <c r="J43" s="11" t="n"/>
      <c r="K43" s="11" t="n"/>
      <c r="L43" s="11" t="n"/>
      <c r="M43" s="11" t="n"/>
      <c r="N43" s="11" t="n"/>
      <c r="O43" s="11" t="n"/>
      <c r="P43" s="11">
        <f>SUM(D43:O43)</f>
        <v/>
      </c>
      <c r="Q43" s="11">
        <f>MAX(0,270-P43)</f>
        <v/>
      </c>
      <c r="R43" s="11">
        <f>IF(B43="","",IF(P43&gt;270,"SINIR AŞILDI",IF(P43&gt;=216,"%80 doldu","Uygun")))</f>
        <v/>
      </c>
    </row>
    <row r="44">
      <c r="A44" s="11" t="n">
        <v>41</v>
      </c>
      <c r="B44" s="12" t="n"/>
      <c r="C44" s="12" t="n"/>
      <c r="D44" s="11" t="n"/>
      <c r="E44" s="11" t="n"/>
      <c r="F44" s="11" t="n"/>
      <c r="G44" s="11" t="n"/>
      <c r="H44" s="11" t="n"/>
      <c r="I44" s="11" t="n"/>
      <c r="J44" s="11" t="n"/>
      <c r="K44" s="11" t="n"/>
      <c r="L44" s="11" t="n"/>
      <c r="M44" s="11" t="n"/>
      <c r="N44" s="11" t="n"/>
      <c r="O44" s="11" t="n"/>
      <c r="P44" s="11">
        <f>SUM(D44:O44)</f>
        <v/>
      </c>
      <c r="Q44" s="11">
        <f>MAX(0,270-P44)</f>
        <v/>
      </c>
      <c r="R44" s="11">
        <f>IF(B44="","",IF(P44&gt;270,"SINIR AŞILDI",IF(P44&gt;=216,"%80 doldu","Uygun")))</f>
        <v/>
      </c>
    </row>
    <row r="45">
      <c r="A45" s="11" t="n">
        <v>42</v>
      </c>
      <c r="B45" s="12" t="n"/>
      <c r="C45" s="12" t="n"/>
      <c r="D45" s="11" t="n"/>
      <c r="E45" s="11" t="n"/>
      <c r="F45" s="11" t="n"/>
      <c r="G45" s="11" t="n"/>
      <c r="H45" s="11" t="n"/>
      <c r="I45" s="11" t="n"/>
      <c r="J45" s="11" t="n"/>
      <c r="K45" s="11" t="n"/>
      <c r="L45" s="11" t="n"/>
      <c r="M45" s="11" t="n"/>
      <c r="N45" s="11" t="n"/>
      <c r="O45" s="11" t="n"/>
      <c r="P45" s="11">
        <f>SUM(D45:O45)</f>
        <v/>
      </c>
      <c r="Q45" s="11">
        <f>MAX(0,270-P45)</f>
        <v/>
      </c>
      <c r="R45" s="11">
        <f>IF(B45="","",IF(P45&gt;270,"SINIR AŞILDI",IF(P45&gt;=216,"%80 doldu","Uygun")))</f>
        <v/>
      </c>
    </row>
    <row r="46">
      <c r="A46" s="11" t="n">
        <v>43</v>
      </c>
      <c r="B46" s="12" t="n"/>
      <c r="C46" s="12" t="n"/>
      <c r="D46" s="11" t="n"/>
      <c r="E46" s="11" t="n"/>
      <c r="F46" s="11" t="n"/>
      <c r="G46" s="11" t="n"/>
      <c r="H46" s="11" t="n"/>
      <c r="I46" s="11" t="n"/>
      <c r="J46" s="11" t="n"/>
      <c r="K46" s="11" t="n"/>
      <c r="L46" s="11" t="n"/>
      <c r="M46" s="11" t="n"/>
      <c r="N46" s="11" t="n"/>
      <c r="O46" s="11" t="n"/>
      <c r="P46" s="11">
        <f>SUM(D46:O46)</f>
        <v/>
      </c>
      <c r="Q46" s="11">
        <f>MAX(0,270-P46)</f>
        <v/>
      </c>
      <c r="R46" s="11">
        <f>IF(B46="","",IF(P46&gt;270,"SINIR AŞILDI",IF(P46&gt;=216,"%80 doldu","Uygun")))</f>
        <v/>
      </c>
    </row>
    <row r="47">
      <c r="A47" s="11" t="n">
        <v>44</v>
      </c>
      <c r="B47" s="12" t="n"/>
      <c r="C47" s="12" t="n"/>
      <c r="D47" s="11" t="n"/>
      <c r="E47" s="11" t="n"/>
      <c r="F47" s="11" t="n"/>
      <c r="G47" s="11" t="n"/>
      <c r="H47" s="11" t="n"/>
      <c r="I47" s="11" t="n"/>
      <c r="J47" s="11" t="n"/>
      <c r="K47" s="11" t="n"/>
      <c r="L47" s="11" t="n"/>
      <c r="M47" s="11" t="n"/>
      <c r="N47" s="11" t="n"/>
      <c r="O47" s="11" t="n"/>
      <c r="P47" s="11">
        <f>SUM(D47:O47)</f>
        <v/>
      </c>
      <c r="Q47" s="11">
        <f>MAX(0,270-P47)</f>
        <v/>
      </c>
      <c r="R47" s="11">
        <f>IF(B47="","",IF(P47&gt;270,"SINIR AŞILDI",IF(P47&gt;=216,"%80 doldu","Uygun")))</f>
        <v/>
      </c>
    </row>
    <row r="48">
      <c r="A48" s="11" t="n">
        <v>45</v>
      </c>
      <c r="B48" s="12" t="n"/>
      <c r="C48" s="12" t="n"/>
      <c r="D48" s="11" t="n"/>
      <c r="E48" s="11" t="n"/>
      <c r="F48" s="11" t="n"/>
      <c r="G48" s="11" t="n"/>
      <c r="H48" s="11" t="n"/>
      <c r="I48" s="11" t="n"/>
      <c r="J48" s="11" t="n"/>
      <c r="K48" s="11" t="n"/>
      <c r="L48" s="11" t="n"/>
      <c r="M48" s="11" t="n"/>
      <c r="N48" s="11" t="n"/>
      <c r="O48" s="11" t="n"/>
      <c r="P48" s="11">
        <f>SUM(D48:O48)</f>
        <v/>
      </c>
      <c r="Q48" s="11">
        <f>MAX(0,270-P48)</f>
        <v/>
      </c>
      <c r="R48" s="11">
        <f>IF(B48="","",IF(P48&gt;270,"SINIR AŞILDI",IF(P48&gt;=216,"%80 doldu","Uygun")))</f>
        <v/>
      </c>
    </row>
    <row r="49">
      <c r="A49" s="11" t="n">
        <v>46</v>
      </c>
      <c r="B49" s="12" t="n"/>
      <c r="C49" s="12" t="n"/>
      <c r="D49" s="11" t="n"/>
      <c r="E49" s="11" t="n"/>
      <c r="F49" s="11" t="n"/>
      <c r="G49" s="11" t="n"/>
      <c r="H49" s="11" t="n"/>
      <c r="I49" s="11" t="n"/>
      <c r="J49" s="11" t="n"/>
      <c r="K49" s="11" t="n"/>
      <c r="L49" s="11" t="n"/>
      <c r="M49" s="11" t="n"/>
      <c r="N49" s="11" t="n"/>
      <c r="O49" s="11" t="n"/>
      <c r="P49" s="11">
        <f>SUM(D49:O49)</f>
        <v/>
      </c>
      <c r="Q49" s="11">
        <f>MAX(0,270-P49)</f>
        <v/>
      </c>
      <c r="R49" s="11">
        <f>IF(B49="","",IF(P49&gt;270,"SINIR AŞILDI",IF(P49&gt;=216,"%80 doldu","Uygun")))</f>
        <v/>
      </c>
    </row>
    <row r="50">
      <c r="A50" s="11" t="n">
        <v>47</v>
      </c>
      <c r="B50" s="12" t="n"/>
      <c r="C50" s="12" t="n"/>
      <c r="D50" s="11" t="n"/>
      <c r="E50" s="11" t="n"/>
      <c r="F50" s="11" t="n"/>
      <c r="G50" s="11" t="n"/>
      <c r="H50" s="11" t="n"/>
      <c r="I50" s="11" t="n"/>
      <c r="J50" s="11" t="n"/>
      <c r="K50" s="11" t="n"/>
      <c r="L50" s="11" t="n"/>
      <c r="M50" s="11" t="n"/>
      <c r="N50" s="11" t="n"/>
      <c r="O50" s="11" t="n"/>
      <c r="P50" s="11">
        <f>SUM(D50:O50)</f>
        <v/>
      </c>
      <c r="Q50" s="11">
        <f>MAX(0,270-P50)</f>
        <v/>
      </c>
      <c r="R50" s="11">
        <f>IF(B50="","",IF(P50&gt;270,"SINIR AŞILDI",IF(P50&gt;=216,"%80 doldu","Uygun")))</f>
        <v/>
      </c>
    </row>
    <row r="51">
      <c r="A51" s="11" t="n">
        <v>48</v>
      </c>
      <c r="B51" s="12" t="n"/>
      <c r="C51" s="12" t="n"/>
      <c r="D51" s="11" t="n"/>
      <c r="E51" s="11" t="n"/>
      <c r="F51" s="11" t="n"/>
      <c r="G51" s="11" t="n"/>
      <c r="H51" s="11" t="n"/>
      <c r="I51" s="11" t="n"/>
      <c r="J51" s="11" t="n"/>
      <c r="K51" s="11" t="n"/>
      <c r="L51" s="11" t="n"/>
      <c r="M51" s="11" t="n"/>
      <c r="N51" s="11" t="n"/>
      <c r="O51" s="11" t="n"/>
      <c r="P51" s="11">
        <f>SUM(D51:O51)</f>
        <v/>
      </c>
      <c r="Q51" s="11">
        <f>MAX(0,270-P51)</f>
        <v/>
      </c>
      <c r="R51" s="11">
        <f>IF(B51="","",IF(P51&gt;270,"SINIR AŞILDI",IF(P51&gt;=216,"%80 doldu","Uygun")))</f>
        <v/>
      </c>
    </row>
    <row r="52">
      <c r="A52" s="11" t="n">
        <v>49</v>
      </c>
      <c r="B52" s="12" t="n"/>
      <c r="C52" s="12" t="n"/>
      <c r="D52" s="11" t="n"/>
      <c r="E52" s="11" t="n"/>
      <c r="F52" s="11" t="n"/>
      <c r="G52" s="11" t="n"/>
      <c r="H52" s="11" t="n"/>
      <c r="I52" s="11" t="n"/>
      <c r="J52" s="11" t="n"/>
      <c r="K52" s="11" t="n"/>
      <c r="L52" s="11" t="n"/>
      <c r="M52" s="11" t="n"/>
      <c r="N52" s="11" t="n"/>
      <c r="O52" s="11" t="n"/>
      <c r="P52" s="11">
        <f>SUM(D52:O52)</f>
        <v/>
      </c>
      <c r="Q52" s="11">
        <f>MAX(0,270-P52)</f>
        <v/>
      </c>
      <c r="R52" s="11">
        <f>IF(B52="","",IF(P52&gt;270,"SINIR AŞILDI",IF(P52&gt;=216,"%80 doldu","Uygun")))</f>
        <v/>
      </c>
    </row>
    <row r="53">
      <c r="A53" s="11" t="n">
        <v>50</v>
      </c>
      <c r="B53" s="12" t="n"/>
      <c r="C53" s="12" t="n"/>
      <c r="D53" s="11" t="n"/>
      <c r="E53" s="11" t="n"/>
      <c r="F53" s="11" t="n"/>
      <c r="G53" s="11" t="n"/>
      <c r="H53" s="11" t="n"/>
      <c r="I53" s="11" t="n"/>
      <c r="J53" s="11" t="n"/>
      <c r="K53" s="11" t="n"/>
      <c r="L53" s="11" t="n"/>
      <c r="M53" s="11" t="n"/>
      <c r="N53" s="11" t="n"/>
      <c r="O53" s="11" t="n"/>
      <c r="P53" s="11">
        <f>SUM(D53:O53)</f>
        <v/>
      </c>
      <c r="Q53" s="11">
        <f>MAX(0,270-P53)</f>
        <v/>
      </c>
      <c r="R53" s="11">
        <f>IF(B53="","",IF(P53&gt;270,"SINIR AŞILDI",IF(P53&gt;=216,"%80 doldu","Uygun")))</f>
        <v/>
      </c>
    </row>
    <row r="55">
      <c r="B55" s="8" t="inlineStr">
        <is>
          <t>Fazla çalışma yılda 270 saati aşamaz; sınır her işçi için ayrı uygulanır (İş Kanunu m.41).</t>
        </is>
      </c>
    </row>
  </sheetData>
  <mergeCells count="1">
    <mergeCell ref="A1:R1"/>
  </mergeCells>
  <conditionalFormatting sqref="R4:R53">
    <cfRule type="cellIs" priority="1" operator="equal" dxfId="10">
      <formula>"SINIR AŞILDI"</formula>
    </cfRule>
    <cfRule type="cellIs" priority="2" operator="equal" dxfId="11">
      <formula>"%80 doldu"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28" customHeight="1">
      <c r="B2" s="32" t="inlineStr">
        <is>
          <t>PUANTAJ ŞABLONU NASIL KULLANILIR?</t>
        </is>
      </c>
    </row>
    <row r="3" ht="28" customHeight="1">
      <c r="B3" s="33" t="inlineStr"/>
    </row>
    <row r="4" ht="28" customHeight="1">
      <c r="B4" s="33" t="inlineStr">
        <is>
          <t>1. Puantaj sayfasında Ay hücresine ayın ilk gününü yazın (ör. 01.11.2026). Gün numaraları ve hafta günleri kendiliğinden güncellenir.</t>
        </is>
      </c>
    </row>
    <row r="5" ht="28" customHeight="1">
      <c r="B5" s="33" t="inlineStr">
        <is>
          <t>2. Personel adlarını, sicil numaralarını ve departmanları girin. Şablon 50 kişiliktir; satır kopyalayarak çoğaltabilirsiniz.</t>
        </is>
      </c>
    </row>
    <row r="6" ht="28" customHeight="1">
      <c r="B6" s="33" t="inlineStr">
        <is>
          <t>3. Her gün için hücreyi seçip açılır listeden kodu seçin: Ç çalıştı, H hafta tatili, B resmî tatil, Y yıllık izin, R rapor, Ü ücretsiz izin, D devamsız, M mazeret izni.</t>
        </is>
      </c>
    </row>
    <row r="7" ht="28" customHeight="1">
      <c r="B7" s="33" t="inlineStr">
        <is>
          <t>4. Sağdaki özet sütunları gün sayılarını, eksik günü ve SGK prim gününü kendiliğinden hesaplar.</t>
        </is>
      </c>
    </row>
    <row r="8" ht="28" customHeight="1">
      <c r="B8" s="33" t="inlineStr">
        <is>
          <t>5. Fazla mesai saatlerini hem Puantaj sayfasına hem de Fazla Mesai 270 Saat sayfasındaki ilgili aya yazın; yıllık sınıra yaklaşan kişi renkle işaretlenir.</t>
        </is>
      </c>
    </row>
    <row r="9" ht="28" customHeight="1">
      <c r="B9" s="33" t="inlineStr"/>
    </row>
    <row r="10">
      <c r="B10" s="34" t="inlineStr">
        <is>
          <t>ÖNEMLİ</t>
        </is>
      </c>
    </row>
    <row r="11" ht="28" customHeight="1">
      <c r="B11" s="33" t="inlineStr">
        <is>
          <t>Eksik gün belgeleri (rapor, ücretsiz izin, devamsızlık tutanağı, çalışanın imzasını taşıyan puantaj) SGK'ya gönderilmez; işverence 10 yıl saklanır.</t>
        </is>
      </c>
    </row>
    <row r="12" ht="28" customHeight="1">
      <c r="B12" s="33" t="inlineStr">
        <is>
          <t>Fazla çalışma belgesinin imzalı nüshası özlük dosyasında saklanmalıdır.</t>
        </is>
      </c>
    </row>
    <row r="13" ht="28" customHeight="1">
      <c r="B13" s="33" t="inlineStr"/>
    </row>
    <row r="14">
      <c r="B14" s="34" t="inlineStr">
        <is>
          <t>PUANTAJI ELLE DEĞİL, KENDİLİĞİNDEN ÇIKARIN</t>
        </is>
      </c>
    </row>
    <row r="15" ht="28" customHeight="1">
      <c r="B15" s="33" t="inlineStr">
        <is>
          <t>Mertsis Digital giriş-çıkışları vardiya, mola, izin ve tatile göre puantaja kendiliğinden işler; Luca ve Logo dosyasını tek tıkla verir.</t>
        </is>
      </c>
    </row>
    <row r="16">
      <c r="B16" s="35" t="inlineStr">
        <is>
          <t>30 dakikalık demo için: https://www.mertsisdigital.com/basvuru · 0538 813 50 15 · info@mertsisdigital.com</t>
        </is>
      </c>
    </row>
  </sheetData>
  <hyperlinks>
    <hyperlink xmlns:r="http://schemas.openxmlformats.org/officeDocument/2006/relationships" ref="B1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Mertsis Digital</dc:creator>
  <dc:title>Puantaj Şablonu</dc:title>
  <dcterms:created xsi:type="dcterms:W3CDTF">2026-10-08T16:15:37Z</dcterms:created>
  <dcterms:modified xsi:type="dcterms:W3CDTF">2026-10-08T16:15:37Z</dcterms:modified>
</cp:coreProperties>
</file>